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rlr259/Desktop/"/>
    </mc:Choice>
  </mc:AlternateContent>
  <xr:revisionPtr revIDLastSave="0" documentId="8_{B21A2B42-320A-304E-B3EE-72B2976EEA60}" xr6:coauthVersionLast="36" xr6:coauthVersionMax="36" xr10:uidLastSave="{00000000-0000-0000-0000-000000000000}"/>
  <bookViews>
    <workbookView xWindow="3020" yWindow="3500" windowWidth="31560" windowHeight="21920" xr2:uid="{00000000-000D-0000-FFFF-FFFF00000000}"/>
  </bookViews>
  <sheets>
    <sheet name="LCTRAC Application" sheetId="1" r:id="rId1"/>
    <sheet name="Sheet2" sheetId="6" r:id="rId2"/>
    <sheet name="Budget  Overview" sheetId="4" r:id="rId3"/>
    <sheet name="Actual Budget" sheetId="5" r:id="rId4"/>
    <sheet name="Sheet1" sheetId="3" r:id="rId5"/>
  </sheets>
  <externalReferences>
    <externalReference r:id="rId6"/>
  </externalReferences>
  <definedNames>
    <definedName name="_AY1">[1]Calculator!$AN$14</definedName>
    <definedName name="_AY2">[1]Calculator!$AT$14</definedName>
    <definedName name="_AY3">[1]Calculator!$AZ$14</definedName>
    <definedName name="_AY4">[1]Calculator!$BF$14</definedName>
    <definedName name="_AY5">[1]Calculator!$BL$14</definedName>
    <definedName name="academicyearend">34941</definedName>
    <definedName name="AY0">[1]Calculator!$AH$14</definedName>
    <definedName name="AY0end" localSheetId="3">DATE(AY0,MONTH(AYstart),DAY(AYstart))-1</definedName>
    <definedName name="AY0end">DATE(AY0,MONTH(AYstart),DAY(AYstart))-1</definedName>
    <definedName name="AY0start" localSheetId="3">DATE(AY0-1,MONTH(AYstart),DAY(AYstart))</definedName>
    <definedName name="AY0start">DATE(AY0-1,MONTH(AYstart),DAY(AYstart))</definedName>
    <definedName name="AY1end" localSheetId="3">DATE(_AY1,MONTH(AYstart),DAY(AYstart))-1</definedName>
    <definedName name="AY1end">DATE(_AY1,MONTH(AYstart),DAY(AYstart))-1</definedName>
    <definedName name="AY1start" localSheetId="3">DATE(_AY1-1,MONTH(AYstart),DAY(AYstart))</definedName>
    <definedName name="AY1start">DATE(_AY1-1,MONTH(AYstart),DAY(AYstart))</definedName>
    <definedName name="AY2end" localSheetId="3">DATE(_AY2,MONTH(AYstart),DAY(AYstart))-1</definedName>
    <definedName name="AY2end">DATE(_AY2,MONTH(AYstart),DAY(AYstart))-1</definedName>
    <definedName name="AY2start" localSheetId="3">DATE(_AY2-1,MONTH(AYstart),DAY(AYstart))</definedName>
    <definedName name="AY2start">DATE(_AY2-1,MONTH(AYstart),DAY(AYstart))</definedName>
    <definedName name="AY3end" localSheetId="3">DATE(_AY3,MONTH(AYstart),DAY(AYstart))-1</definedName>
    <definedName name="AY3end">DATE(_AY3,MONTH(AYstart),DAY(AYstart))-1</definedName>
    <definedName name="AY3start" localSheetId="3">DATE(_AY3-1,MONTH(AYstart),DAY(AYstart))</definedName>
    <definedName name="AY3start">DATE(_AY3-1,MONTH(AYstart),DAY(AYstart))</definedName>
    <definedName name="AY4end" localSheetId="3">DATE(_AY4,MONTH(AYstart),DAY(AYstart))-1</definedName>
    <definedName name="AY4end">DATE(_AY4,MONTH(AYstart),DAY(AYstart))-1</definedName>
    <definedName name="AY4start" localSheetId="3">DATE(_AY4-1,MONTH(AYstart),DAY(AYstart))</definedName>
    <definedName name="AY4start">DATE(_AY4-1,MONTH(AYstart),DAY(AYstart))</definedName>
    <definedName name="AY5end" localSheetId="3">DATE(_AY5,MONTH(AYstart),DAY(AYstart))-1</definedName>
    <definedName name="AY5end">DATE(_AY5,MONTH(AYstart),DAY(AYstart))-1</definedName>
    <definedName name="AY5start" localSheetId="3">DATE(_AY5-1,MONTH(AYstart),DAY(AYstart))</definedName>
    <definedName name="AY5start">DATE(_AY5-1,MONTH(AYstart),DAY(AYstart))</definedName>
    <definedName name="AYstart">34577</definedName>
    <definedName name="danielle" localSheetId="3">DATE(_AY2,MONTH(AYstart),DAY(AYstart))-1</definedName>
    <definedName name="danielle">DATE(_AY2,MONTH(AYstart),DAY(AYstart))-1</definedName>
    <definedName name="_xlnm.Print_Area" localSheetId="3">'Actual Budget'!$A$1:$Y$47</definedName>
    <definedName name="_xlnm.Print_Area" localSheetId="0">'LCTRAC Application'!$A$1:$M$115</definedName>
    <definedName name="_xlnm.Print_Titles" localSheetId="3">'Actual Budget'!$2:$23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5" i="1" l="1"/>
  <c r="M13" i="3"/>
  <c r="M76" i="1"/>
  <c r="J4" i="4"/>
  <c r="J1" i="4"/>
  <c r="B1" i="4"/>
  <c r="B2" i="4"/>
  <c r="B3" i="4"/>
  <c r="B7" i="4"/>
  <c r="O40" i="5"/>
  <c r="E31" i="4"/>
  <c r="O32" i="5"/>
  <c r="E30" i="4"/>
  <c r="L31" i="4"/>
  <c r="P31" i="4"/>
  <c r="L30" i="4"/>
  <c r="P30" i="4"/>
  <c r="O41" i="5"/>
  <c r="E25" i="4"/>
  <c r="O33" i="5"/>
  <c r="E24" i="4"/>
  <c r="O15" i="5"/>
  <c r="E21" i="4"/>
  <c r="O13" i="5"/>
  <c r="E20" i="4"/>
  <c r="G21" i="4"/>
  <c r="L21" i="4"/>
  <c r="P21" i="4"/>
  <c r="O14" i="5"/>
  <c r="E19" i="4"/>
  <c r="L19" i="4"/>
  <c r="O42" i="5"/>
  <c r="E18" i="4"/>
  <c r="O34" i="5"/>
  <c r="E17" i="4"/>
  <c r="E11" i="4"/>
  <c r="L17" i="4"/>
  <c r="L24" i="4"/>
  <c r="O43" i="5"/>
  <c r="O44" i="5"/>
  <c r="O45" i="5"/>
  <c r="O46" i="5"/>
  <c r="O35" i="5"/>
  <c r="O36" i="5"/>
  <c r="O38" i="5"/>
  <c r="O47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C10" i="5"/>
  <c r="O48" i="5"/>
  <c r="N24" i="5"/>
  <c r="N25" i="5"/>
  <c r="N26" i="5"/>
  <c r="N27" i="5"/>
  <c r="N28" i="5"/>
  <c r="N29" i="5"/>
  <c r="N30" i="5"/>
  <c r="M24" i="5"/>
  <c r="M25" i="5"/>
  <c r="M26" i="5"/>
  <c r="M27" i="5"/>
  <c r="M28" i="5"/>
  <c r="M29" i="5"/>
  <c r="M30" i="5"/>
  <c r="L24" i="5"/>
  <c r="L25" i="5"/>
  <c r="L26" i="5"/>
  <c r="L27" i="5"/>
  <c r="L28" i="5"/>
  <c r="L29" i="5"/>
  <c r="L30" i="5"/>
  <c r="K24" i="5"/>
  <c r="K25" i="5"/>
  <c r="K26" i="5"/>
  <c r="K27" i="5"/>
  <c r="K28" i="5"/>
  <c r="K29" i="5"/>
  <c r="K30" i="5"/>
  <c r="J24" i="5"/>
  <c r="J25" i="5"/>
  <c r="J26" i="5"/>
  <c r="J27" i="5"/>
  <c r="J28" i="5"/>
  <c r="J29" i="5"/>
  <c r="J30" i="5"/>
  <c r="I24" i="5"/>
  <c r="I25" i="5"/>
  <c r="I26" i="5"/>
  <c r="I27" i="5"/>
  <c r="I28" i="5"/>
  <c r="I29" i="5"/>
  <c r="I30" i="5"/>
  <c r="H24" i="5"/>
  <c r="H25" i="5"/>
  <c r="H26" i="5"/>
  <c r="H27" i="5"/>
  <c r="H28" i="5"/>
  <c r="H29" i="5"/>
  <c r="H30" i="5"/>
  <c r="G24" i="5"/>
  <c r="G25" i="5"/>
  <c r="G26" i="5"/>
  <c r="G27" i="5"/>
  <c r="G28" i="5"/>
  <c r="G29" i="5"/>
  <c r="G30" i="5"/>
  <c r="F24" i="5"/>
  <c r="F25" i="5"/>
  <c r="F26" i="5"/>
  <c r="F27" i="5"/>
  <c r="F28" i="5"/>
  <c r="F29" i="5"/>
  <c r="F30" i="5"/>
  <c r="E24" i="5"/>
  <c r="E25" i="5"/>
  <c r="E26" i="5"/>
  <c r="E27" i="5"/>
  <c r="E28" i="5"/>
  <c r="E29" i="5"/>
  <c r="E30" i="5"/>
  <c r="D24" i="5"/>
  <c r="D25" i="5"/>
  <c r="D26" i="5"/>
  <c r="D27" i="5"/>
  <c r="D28" i="5"/>
  <c r="D29" i="5"/>
  <c r="D30" i="5"/>
  <c r="C24" i="5"/>
  <c r="C25" i="5"/>
  <c r="C26" i="5"/>
  <c r="C27" i="5"/>
  <c r="C28" i="5"/>
  <c r="C29" i="5"/>
  <c r="C30" i="5"/>
  <c r="L11" i="4"/>
  <c r="P11" i="4"/>
  <c r="M87" i="1"/>
  <c r="M113" i="1"/>
  <c r="M103" i="1"/>
  <c r="M111" i="1"/>
  <c r="M115" i="1"/>
  <c r="L14" i="4"/>
  <c r="P14" i="4"/>
  <c r="L35" i="4"/>
  <c r="L36" i="4"/>
  <c r="Q36" i="4"/>
  <c r="L37" i="4"/>
  <c r="L38" i="4"/>
  <c r="L39" i="4"/>
  <c r="L40" i="4"/>
  <c r="L34" i="4"/>
  <c r="L12" i="4"/>
  <c r="L13" i="4"/>
  <c r="G20" i="4"/>
  <c r="G19" i="4"/>
  <c r="P12" i="4"/>
  <c r="P13" i="4"/>
  <c r="P19" i="4"/>
  <c r="L20" i="4"/>
  <c r="P20" i="4"/>
  <c r="P24" i="4"/>
  <c r="L25" i="4"/>
  <c r="P25" i="4"/>
  <c r="L26" i="4"/>
  <c r="P26" i="4"/>
  <c r="Q34" i="4"/>
  <c r="Q35" i="4"/>
  <c r="Q37" i="4"/>
  <c r="Q38" i="4"/>
  <c r="Q39" i="4"/>
  <c r="Q40" i="4"/>
  <c r="L43" i="4"/>
  <c r="P43" i="4"/>
  <c r="L44" i="4"/>
  <c r="P44" i="4"/>
  <c r="L45" i="4"/>
  <c r="P45" i="4"/>
  <c r="L46" i="4"/>
  <c r="P46" i="4"/>
  <c r="L47" i="4"/>
  <c r="P47" i="4"/>
  <c r="L48" i="4"/>
  <c r="P48" i="4"/>
  <c r="L49" i="4"/>
  <c r="P49" i="4"/>
  <c r="L50" i="4"/>
  <c r="P50" i="4"/>
  <c r="L51" i="4"/>
  <c r="P51" i="4"/>
  <c r="L52" i="4"/>
  <c r="P52" i="4"/>
  <c r="N55" i="4"/>
  <c r="N57" i="4"/>
  <c r="N59" i="4"/>
  <c r="O55" i="4"/>
  <c r="O57" i="4"/>
  <c r="L57" i="4"/>
  <c r="L18" i="4"/>
  <c r="P18" i="4"/>
  <c r="P17" i="4"/>
  <c r="O59" i="4"/>
  <c r="O62" i="4"/>
  <c r="Q55" i="4"/>
  <c r="Q59" i="4"/>
  <c r="Q62" i="4"/>
  <c r="L55" i="4"/>
  <c r="L59" i="4"/>
  <c r="P55" i="4"/>
  <c r="P59" i="4"/>
  <c r="P62" i="4"/>
  <c r="M1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University of Michigan</author>
  </authors>
  <commentList>
    <comment ref="A10" authorId="0" shapeId="0" xr:uid="{00000000-0006-0000-0200-000001000000}">
      <text>
        <r>
          <rPr>
            <sz val="10"/>
            <color indexed="81"/>
            <rFont val="Arial"/>
            <family val="2"/>
          </rPr>
          <t xml:space="preserve">These budget items shoud be based off of the IDS cost estimate posted in eResearch. </t>
        </r>
      </text>
    </comment>
    <comment ref="A23" authorId="0" shapeId="0" xr:uid="{00000000-0006-0000-0200-000002000000}">
      <text>
        <r>
          <rPr>
            <sz val="10"/>
            <color indexed="81"/>
            <rFont val="Arial"/>
            <family val="2"/>
          </rPr>
          <t xml:space="preserve">These budget items shoud be based off of the IDS cost estimate posted in eResearch. </t>
        </r>
      </text>
    </comment>
    <comment ref="A29" authorId="0" shapeId="0" xr:uid="{00000000-0006-0000-0200-000003000000}">
      <text>
        <r>
          <rPr>
            <sz val="10"/>
            <color indexed="81"/>
            <rFont val="Arial"/>
            <family val="2"/>
          </rPr>
          <t xml:space="preserve">These budget items shoud be based off of the IDS cost estimate posted in eResearch. </t>
        </r>
      </text>
    </comment>
    <comment ref="P57" authorId="0" shapeId="0" xr:uid="{00000000-0006-0000-0200-000004000000}">
      <text>
        <r>
          <rPr>
            <sz val="10"/>
            <color indexed="81"/>
            <rFont val="Arial"/>
            <family val="2"/>
          </rPr>
          <t>Indirect Costs are not applicable to CTRAC funding</t>
        </r>
      </text>
    </comment>
  </commentList>
</comments>
</file>

<file path=xl/sharedStrings.xml><?xml version="1.0" encoding="utf-8"?>
<sst xmlns="http://schemas.openxmlformats.org/spreadsheetml/2006/main" count="228" uniqueCount="160">
  <si>
    <t>IRB Number</t>
  </si>
  <si>
    <t>No</t>
  </si>
  <si>
    <t>Yes</t>
  </si>
  <si>
    <t>What level of funding are you requesting?</t>
  </si>
  <si>
    <t>Full</t>
  </si>
  <si>
    <t>Partial</t>
  </si>
  <si>
    <t>Principal Investigator</t>
  </si>
  <si>
    <t>What resources are you requesting (Please place an 'X' for all that apply)</t>
  </si>
  <si>
    <t>Identify project sponsor type (Please place an 'X' in one of the following)</t>
  </si>
  <si>
    <t>Non-standard testing</t>
  </si>
  <si>
    <t>IDS support</t>
  </si>
  <si>
    <t>Translational research, surrogate, correlative, other specimen collections</t>
  </si>
  <si>
    <t>COMMITTEE REQUIRED QUESTION (To be answered by the Principal Investigator):</t>
  </si>
  <si>
    <t>Check all that apply</t>
  </si>
  <si>
    <t>IDS Services</t>
  </si>
  <si>
    <t>Drug Dispensing Cost</t>
  </si>
  <si>
    <t>Study Maintenance</t>
  </si>
  <si>
    <t>Counting / Disposition of Drug Returns</t>
  </si>
  <si>
    <t>Non-Standard Testing (Imaging/Laboratory/Phlebotomy/etc.)</t>
  </si>
  <si>
    <t>Test</t>
  </si>
  <si>
    <t>Quantity</t>
  </si>
  <si>
    <t>Item(s)</t>
  </si>
  <si>
    <t>Personnel Support</t>
  </si>
  <si>
    <t>Salary</t>
  </si>
  <si>
    <t>TOTAL FUNDING REQUESTED</t>
  </si>
  <si>
    <t>Complete internal budget attached?</t>
  </si>
  <si>
    <t>Requester must attach a complete internal budget showing any funding amounts from external or other sources and shortfall that requries Cancer Center funding</t>
  </si>
  <si>
    <t>Details</t>
  </si>
  <si>
    <t xml:space="preserve">Why is it important to do this study?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</si>
  <si>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</si>
  <si>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</si>
  <si>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</si>
  <si>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</si>
  <si>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</si>
  <si>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</si>
  <si>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</si>
  <si>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</si>
  <si>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</si>
  <si>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</si>
  <si>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Initiation / Closure Activities</t>
  </si>
  <si>
    <t>Total %FTE
[ Required for Project ]</t>
  </si>
  <si>
    <t>%FTE</t>
  </si>
  <si>
    <t xml:space="preserve">
Check all that apply</t>
  </si>
  <si>
    <t xml:space="preserve">
Total $</t>
  </si>
  <si>
    <t>Total $</t>
  </si>
  <si>
    <r>
      <t>Indicate event(s)</t>
    </r>
    <r>
      <rPr>
        <i/>
        <sz val="8"/>
        <rFont val="Arial"/>
        <family val="2"/>
      </rPr>
      <t xml:space="preserve"> ie. [ Cycle 1/Day 1 of Study Calendar ]</t>
    </r>
  </si>
  <si>
    <t>General Information</t>
  </si>
  <si>
    <t>Clinical Services / Patient Monitoring</t>
  </si>
  <si>
    <r>
      <rPr>
        <sz val="10"/>
        <rFont val="Arial"/>
        <family val="2"/>
      </rPr>
      <t xml:space="preserve">Subtotal </t>
    </r>
    <r>
      <rPr>
        <b/>
        <sz val="10"/>
        <rFont val="Arial"/>
        <family val="2"/>
      </rPr>
      <t>Translational Effort</t>
    </r>
  </si>
  <si>
    <r>
      <rPr>
        <sz val="10"/>
        <rFont val="Arial"/>
        <family val="2"/>
      </rPr>
      <t xml:space="preserve">Subtotal </t>
    </r>
    <r>
      <rPr>
        <b/>
        <sz val="10"/>
        <rFont val="Arial"/>
        <family val="2"/>
      </rPr>
      <t>Translational Supplies</t>
    </r>
  </si>
  <si>
    <r>
      <rPr>
        <sz val="10"/>
        <rFont val="Arial"/>
        <family val="2"/>
      </rPr>
      <t xml:space="preserve">Subtotal </t>
    </r>
    <r>
      <rPr>
        <b/>
        <sz val="10"/>
        <rFont val="Arial"/>
        <family val="2"/>
      </rPr>
      <t>IDS</t>
    </r>
  </si>
  <si>
    <t>Total Units ( hours )
[ Required for Project ]</t>
  </si>
  <si>
    <t>Other Funding
[ Units ]</t>
  </si>
  <si>
    <t>Translational Research/Correlative/Surrogate Markers/Specimens/Personnel Effort</t>
  </si>
  <si>
    <t>Laboratory Supplies &amp; Equipment</t>
  </si>
  <si>
    <t>Total Direct Costs</t>
  </si>
  <si>
    <t>Indirect Cost Rate</t>
  </si>
  <si>
    <t>Indirect Costs</t>
  </si>
  <si>
    <t>TOTAL</t>
  </si>
  <si>
    <t>Other Funding</t>
  </si>
  <si>
    <t>Cost</t>
  </si>
  <si>
    <t>Patients</t>
  </si>
  <si>
    <t>Per Patient Funding:</t>
  </si>
  <si>
    <t>Occurences</t>
  </si>
  <si>
    <t>Patient Care</t>
  </si>
  <si>
    <t>Lab Supplies / Testing</t>
  </si>
  <si>
    <t>Dispensing</t>
  </si>
  <si>
    <t>Maintenance</t>
  </si>
  <si>
    <t>Initiation/Closure</t>
  </si>
  <si>
    <t>Research Pharmacy</t>
  </si>
  <si>
    <t>Hours of effort estimated</t>
  </si>
  <si>
    <t xml:space="preserve">Start-Up </t>
  </si>
  <si>
    <t>Study Coordination - Clinic</t>
  </si>
  <si>
    <t>Study Coordination - Data Management</t>
  </si>
  <si>
    <t>Annual Maintenance Fee - if enrolling</t>
  </si>
  <si>
    <t>IRB study Initiation</t>
  </si>
  <si>
    <t>Institutional</t>
  </si>
  <si>
    <t>Title:</t>
  </si>
  <si>
    <t>Hourly Rate</t>
  </si>
  <si>
    <t>Total Accrual Goal:</t>
  </si>
  <si>
    <t>Study Sponsor:</t>
  </si>
  <si>
    <t>PI:</t>
  </si>
  <si>
    <t>months</t>
  </si>
  <si>
    <t>Accrual Period:</t>
  </si>
  <si>
    <t>Budget Period:</t>
  </si>
  <si>
    <t>Institutional Fees Support</t>
  </si>
  <si>
    <t>Description</t>
  </si>
  <si>
    <t>Lurie Clinical/Translational Resource Allocation Committee (LCTRAC) Application</t>
  </si>
  <si>
    <t xml:space="preserve">Is this project part of a Lurie Cancer Center grant application? </t>
  </si>
  <si>
    <t xml:space="preserve">Please provide information on programmatic priority and Lurie Cancer Center's role in this trial.  </t>
  </si>
  <si>
    <t>SRC Score</t>
  </si>
  <si>
    <t>Other shared resource/core facility</t>
  </si>
  <si>
    <t>LCTRAC Request
[ Units ]</t>
  </si>
  <si>
    <t>LCTRAC Request</t>
  </si>
  <si>
    <t>Other Shared Resource(s)/Core Facility(s)</t>
  </si>
  <si>
    <t>TOTAL OTHER Funding requested</t>
  </si>
  <si>
    <t>Clinical Research Office (CRO)</t>
  </si>
  <si>
    <t>Investigator:</t>
  </si>
  <si>
    <t>Protocol #:</t>
  </si>
  <si>
    <t>Protocol Version &amp; Date:</t>
  </si>
  <si>
    <t>Sponsor:</t>
  </si>
  <si>
    <t>Project Period:</t>
  </si>
  <si>
    <t>Drug Provided:</t>
  </si>
  <si>
    <t>Maximum # of PTS:</t>
  </si>
  <si>
    <t>Maximum PT payment:</t>
  </si>
  <si>
    <t>Procedure Performed At:</t>
  </si>
  <si>
    <t>Per Patient Cost</t>
  </si>
  <si>
    <t>Screening</t>
  </si>
  <si>
    <t>Cycle 1</t>
  </si>
  <si>
    <t>Cycle 2</t>
  </si>
  <si>
    <t>Cycle 3</t>
  </si>
  <si>
    <t>Cycle 4</t>
  </si>
  <si>
    <t>End of Treatment</t>
  </si>
  <si>
    <t>FollowUp</t>
  </si>
  <si>
    <t>CRO</t>
  </si>
  <si>
    <t>Clinical Research Coordinator Fee</t>
  </si>
  <si>
    <t>Data Manager Fee</t>
  </si>
  <si>
    <t>Quality Assurance</t>
  </si>
  <si>
    <t>DIV</t>
  </si>
  <si>
    <t>PI Fee</t>
  </si>
  <si>
    <t>Subtotal per patient per visit - FY17</t>
  </si>
  <si>
    <t>Subtotal per patient per visit - FY18</t>
  </si>
  <si>
    <t>Subtotal per patient per visit - FY19</t>
  </si>
  <si>
    <t>Subtotal per patient per visit - FY20</t>
  </si>
  <si>
    <t>Subtotal Per Patient</t>
  </si>
  <si>
    <t>Indirect Costs (30%)</t>
  </si>
  <si>
    <t>Total per patient per visit</t>
  </si>
  <si>
    <t>Initiation</t>
  </si>
  <si>
    <t>Pathology Core Facility-Clinical Trials Unit (PCF-CTU)</t>
  </si>
  <si>
    <t>Pharmacy</t>
  </si>
  <si>
    <t>Clinical Trials Office (CTO)</t>
  </si>
  <si>
    <t>Subtotal Initiation Fees</t>
  </si>
  <si>
    <t>30% Overhead</t>
  </si>
  <si>
    <t>IRB (Exempt from Overhead)</t>
  </si>
  <si>
    <t>Total Initiation Fees</t>
  </si>
  <si>
    <t>Annual fees</t>
  </si>
  <si>
    <t>Total Annual Fees</t>
  </si>
  <si>
    <t>Subtotal ALL Initiation and Maintenance Fees</t>
  </si>
  <si>
    <t>STUDY TOTAL</t>
  </si>
  <si>
    <r>
      <t>The voting SRC members in attendance at the time of review score the protocols using the NIH CSR Merit descriptors [ see below ]. The scores are then averaged and the result multiplied by 10 to determine the final impact/priority score (range of 10 to 90).</t>
    </r>
    <r>
      <rPr>
        <sz val="3"/>
        <rFont val="Arial"/>
        <family val="2"/>
      </rPr>
      <t xml:space="preserve">
</t>
    </r>
    <r>
      <rPr>
        <b/>
        <sz val="8"/>
        <rFont val="Arial"/>
        <family val="2"/>
      </rPr>
      <t xml:space="preserve">1 - Exceptional </t>
    </r>
    <r>
      <rPr>
        <sz val="8"/>
        <rFont val="Arial"/>
        <family val="2"/>
      </rPr>
      <t xml:space="preserve">Exceptionally strong with essentially no weaknesses
</t>
    </r>
    <r>
      <rPr>
        <b/>
        <sz val="8"/>
        <rFont val="Arial"/>
        <family val="2"/>
      </rPr>
      <t>2 - Outstanding</t>
    </r>
    <r>
      <rPr>
        <sz val="8"/>
        <rFont val="Arial"/>
        <family val="2"/>
      </rPr>
      <t xml:space="preserve"> Extremely strong with negligible weaknesses
</t>
    </r>
    <r>
      <rPr>
        <b/>
        <sz val="8"/>
        <rFont val="Arial"/>
        <family val="2"/>
      </rPr>
      <t>3 - Excellent</t>
    </r>
    <r>
      <rPr>
        <sz val="8"/>
        <rFont val="Arial"/>
        <family val="2"/>
      </rPr>
      <t xml:space="preserve"> Very strong with only some minor weaknesses
</t>
    </r>
    <r>
      <rPr>
        <b/>
        <sz val="8"/>
        <rFont val="Arial"/>
        <family val="2"/>
      </rPr>
      <t xml:space="preserve">4 - Very Good </t>
    </r>
    <r>
      <rPr>
        <sz val="8"/>
        <rFont val="Arial"/>
        <family val="2"/>
      </rPr>
      <t xml:space="preserve">Strong but with numerous minor weaknesses
</t>
    </r>
    <r>
      <rPr>
        <b/>
        <sz val="8"/>
        <rFont val="Arial"/>
        <family val="2"/>
      </rPr>
      <t xml:space="preserve">5 - Good </t>
    </r>
    <r>
      <rPr>
        <sz val="8"/>
        <rFont val="Arial"/>
        <family val="2"/>
      </rPr>
      <t xml:space="preserve">Strong but with at least one moderate weakness
</t>
    </r>
    <r>
      <rPr>
        <b/>
        <sz val="8"/>
        <rFont val="Arial"/>
        <family val="2"/>
      </rPr>
      <t xml:space="preserve">6 - Satisfactory </t>
    </r>
    <r>
      <rPr>
        <sz val="8"/>
        <rFont val="Arial"/>
        <family val="2"/>
      </rPr>
      <t xml:space="preserve">Some strengths but also some moderate weaknesses
</t>
    </r>
    <r>
      <rPr>
        <b/>
        <sz val="8"/>
        <rFont val="Arial"/>
        <family val="2"/>
      </rPr>
      <t>7 - Fair</t>
    </r>
    <r>
      <rPr>
        <sz val="8"/>
        <rFont val="Arial"/>
        <family val="2"/>
      </rPr>
      <t xml:space="preserve"> Some strengths but with at least one major weakness
</t>
    </r>
    <r>
      <rPr>
        <b/>
        <sz val="8"/>
        <rFont val="Arial"/>
        <family val="2"/>
      </rPr>
      <t xml:space="preserve">8 - Marginal </t>
    </r>
    <r>
      <rPr>
        <sz val="8"/>
        <rFont val="Arial"/>
        <family val="2"/>
      </rPr>
      <t xml:space="preserve">A few strengths and a few major weaknesses
</t>
    </r>
    <r>
      <rPr>
        <b/>
        <sz val="8"/>
        <rFont val="Arial"/>
        <family val="2"/>
      </rPr>
      <t>9 - Poor</t>
    </r>
    <r>
      <rPr>
        <sz val="8"/>
        <rFont val="Arial"/>
        <family val="2"/>
      </rPr>
      <t xml:space="preserve"> Very few strengths and numerous major weaknesses
</t>
    </r>
  </si>
  <si>
    <t>QA</t>
  </si>
  <si>
    <t>Pathology Core Facility (PCF)</t>
  </si>
  <si>
    <t>LCC Study Number:</t>
  </si>
  <si>
    <t>LCC Accrual Goal:</t>
  </si>
  <si>
    <t>LCC Study Number</t>
  </si>
  <si>
    <t>Peer-reviewed grant or foundation–funded trial/research based on the concept of a LCC Investigator</t>
  </si>
  <si>
    <t>LCC Investigator Initiated trial/research with partial or no support</t>
  </si>
  <si>
    <t xml:space="preserve">Disease based consortium trials led by LCC investigators  </t>
  </si>
  <si>
    <t>NCTN ancillary trials led by LCC investigators or extending concepts developed by LCC investigators</t>
  </si>
  <si>
    <t>Multi-center trial coordinated at an external Cancer Center per disease team/program priorities</t>
  </si>
  <si>
    <r>
      <t xml:space="preserve">Subtotal </t>
    </r>
    <r>
      <rPr>
        <b/>
        <sz val="10"/>
        <rFont val="Arial"/>
        <family val="2"/>
      </rPr>
      <t>Non-Standard Testing</t>
    </r>
  </si>
  <si>
    <t>CTO support</t>
  </si>
  <si>
    <t>CTO/Clinical Support</t>
  </si>
  <si>
    <t>TOTAL CTO/IDS/IRB SUPPORT REQUESTED</t>
  </si>
  <si>
    <t>Project Period (anticipated project length)</t>
  </si>
  <si>
    <t>(11)</t>
  </si>
  <si>
    <t xml:space="preserve">     Total ( $ )                     [ $X / Unit ]</t>
  </si>
  <si>
    <t>Title of Study</t>
  </si>
  <si>
    <t>(12)</t>
  </si>
  <si>
    <r>
      <t xml:space="preserve">Please Submit Application to  </t>
    </r>
    <r>
      <rPr>
        <b/>
        <sz val="10"/>
        <color theme="7" tint="-0.499984740745262"/>
        <rFont val="Arial"/>
        <family val="2"/>
      </rPr>
      <t xml:space="preserve">Renee Webb </t>
    </r>
    <r>
      <rPr>
        <u/>
        <sz val="10"/>
        <color theme="7" tint="-0.499984740745262"/>
        <rFont val="Arial"/>
        <family val="2"/>
      </rPr>
      <t>r-riphenburg@northwestern.edu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</si>
</sst>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[$$-409]#,##0"/>
    <numFmt numFmtId="167" formatCode="&quot;$&quot;#,##0.00"/>
    <numFmt numFmtId="168" formatCode="0.0%"/>
    <numFmt numFmtId="169" formatCode="0.0"/>
    <numFmt numFmtId="170" formatCode="_([$€-2]* #,##0.00_);_([$€-2]* \(#,##0.00\);_([$€-2]* &quot;-&quot;??_)"/>
    <numFmt numFmtId="171" formatCode="[$US$]#,##0"/>
    <numFmt numFmtId="172" formatCode="_ * #,##0.00_ ;_ * \-#,##0.00_ ;_ * &quot;-&quot;??_ ;_ @_ "/>
  </numFmts>
  <fonts count="109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3"/>
      <name val="Arial"/>
      <family val="2"/>
    </font>
    <font>
      <b/>
      <sz val="11"/>
      <color rgb="FF002A7E"/>
      <name val="Arial"/>
      <family val="2"/>
    </font>
    <font>
      <b/>
      <sz val="16"/>
      <color rgb="FF002A7E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i/>
      <sz val="11"/>
      <color rgb="FF7F7F7F"/>
      <name val="Calibri"/>
      <family val="2"/>
      <scheme val="minor"/>
    </font>
    <font>
      <u/>
      <sz val="10"/>
      <color theme="11"/>
      <name val="Arial"/>
      <family val="2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64"/>
      <name val="Arial"/>
      <family val="2"/>
    </font>
    <font>
      <sz val="11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Tahoma"/>
      <family val="2"/>
    </font>
    <font>
      <b/>
      <sz val="8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Marlett"/>
      <charset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宋体"/>
      <charset val="134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indexed="53"/>
      <name val="Arial"/>
      <family val="2"/>
    </font>
    <font>
      <b/>
      <sz val="11"/>
      <color indexed="16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0"/>
      <color indexed="81"/>
      <name val="Arial"/>
      <family val="2"/>
    </font>
    <font>
      <b/>
      <sz val="14"/>
      <color rgb="FF002A7E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sz val="10"/>
      <color theme="7" tint="-0.499984740745262"/>
      <name val="Arial"/>
      <family val="2"/>
    </font>
    <font>
      <b/>
      <sz val="10"/>
      <color theme="7" tint="-0.499984740745262"/>
      <name val="Arial"/>
      <family val="2"/>
    </font>
    <font>
      <u/>
      <sz val="10"/>
      <color theme="7" tint="-0.49998474074526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77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16" fillId="0" borderId="0"/>
    <xf numFmtId="44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>
      <alignment wrapText="1"/>
    </xf>
    <xf numFmtId="0" fontId="3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4" fillId="0" borderId="0"/>
    <xf numFmtId="0" fontId="5" fillId="0" borderId="0">
      <alignment wrapText="1"/>
    </xf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5" fillId="0" borderId="0">
      <alignment wrapText="1"/>
    </xf>
    <xf numFmtId="0" fontId="5" fillId="0" borderId="0">
      <alignment wrapText="1"/>
    </xf>
    <xf numFmtId="0" fontId="4" fillId="0" borderId="0"/>
    <xf numFmtId="0" fontId="5" fillId="0" borderId="0">
      <alignment wrapText="1"/>
    </xf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4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4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4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4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4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4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4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4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4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4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4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4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1" fillId="15" borderId="0" applyNumberFormat="0" applyBorder="0" applyAlignment="0" applyProtection="0"/>
    <xf numFmtId="0" fontId="35" fillId="15" borderId="0" applyNumberFormat="0" applyBorder="0" applyAlignment="0" applyProtection="0"/>
    <xf numFmtId="0" fontId="31" fillId="19" borderId="0" applyNumberFormat="0" applyBorder="0" applyAlignment="0" applyProtection="0"/>
    <xf numFmtId="0" fontId="35" fillId="19" borderId="0" applyNumberFormat="0" applyBorder="0" applyAlignment="0" applyProtection="0"/>
    <xf numFmtId="0" fontId="31" fillId="23" borderId="0" applyNumberFormat="0" applyBorder="0" applyAlignment="0" applyProtection="0"/>
    <xf numFmtId="0" fontId="35" fillId="23" borderId="0" applyNumberFormat="0" applyBorder="0" applyAlignment="0" applyProtection="0"/>
    <xf numFmtId="0" fontId="31" fillId="27" borderId="0" applyNumberFormat="0" applyBorder="0" applyAlignment="0" applyProtection="0"/>
    <xf numFmtId="0" fontId="35" fillId="27" borderId="0" applyNumberFormat="0" applyBorder="0" applyAlignment="0" applyProtection="0"/>
    <xf numFmtId="0" fontId="31" fillId="31" borderId="0" applyNumberFormat="0" applyBorder="0" applyAlignment="0" applyProtection="0"/>
    <xf numFmtId="0" fontId="35" fillId="31" borderId="0" applyNumberFormat="0" applyBorder="0" applyAlignment="0" applyProtection="0"/>
    <xf numFmtId="0" fontId="31" fillId="35" borderId="0" applyNumberFormat="0" applyBorder="0" applyAlignment="0" applyProtection="0"/>
    <xf numFmtId="0" fontId="35" fillId="35" borderId="0" applyNumberFormat="0" applyBorder="0" applyAlignment="0" applyProtection="0"/>
    <xf numFmtId="0" fontId="31" fillId="12" borderId="0" applyNumberFormat="0" applyBorder="0" applyAlignment="0" applyProtection="0"/>
    <xf numFmtId="0" fontId="35" fillId="12" borderId="0" applyNumberFormat="0" applyBorder="0" applyAlignment="0" applyProtection="0"/>
    <xf numFmtId="0" fontId="31" fillId="16" borderId="0" applyNumberFormat="0" applyBorder="0" applyAlignment="0" applyProtection="0"/>
    <xf numFmtId="0" fontId="35" fillId="16" borderId="0" applyNumberFormat="0" applyBorder="0" applyAlignment="0" applyProtection="0"/>
    <xf numFmtId="0" fontId="31" fillId="20" borderId="0" applyNumberFormat="0" applyBorder="0" applyAlignment="0" applyProtection="0"/>
    <xf numFmtId="0" fontId="35" fillId="20" borderId="0" applyNumberFormat="0" applyBorder="0" applyAlignment="0" applyProtection="0"/>
    <xf numFmtId="0" fontId="31" fillId="24" borderId="0" applyNumberFormat="0" applyBorder="0" applyAlignment="0" applyProtection="0"/>
    <xf numFmtId="0" fontId="35" fillId="24" borderId="0" applyNumberFormat="0" applyBorder="0" applyAlignment="0" applyProtection="0"/>
    <xf numFmtId="0" fontId="31" fillId="28" borderId="0" applyNumberFormat="0" applyBorder="0" applyAlignment="0" applyProtection="0"/>
    <xf numFmtId="0" fontId="35" fillId="28" borderId="0" applyNumberFormat="0" applyBorder="0" applyAlignment="0" applyProtection="0"/>
    <xf numFmtId="0" fontId="31" fillId="32" borderId="0" applyNumberFormat="0" applyBorder="0" applyAlignment="0" applyProtection="0"/>
    <xf numFmtId="0" fontId="35" fillId="32" borderId="0" applyNumberFormat="0" applyBorder="0" applyAlignment="0" applyProtection="0"/>
    <xf numFmtId="0" fontId="21" fillId="6" borderId="0" applyNumberFormat="0" applyBorder="0" applyAlignment="0" applyProtection="0"/>
    <xf numFmtId="0" fontId="36" fillId="6" borderId="0" applyNumberFormat="0" applyBorder="0" applyAlignment="0" applyProtection="0"/>
    <xf numFmtId="0" fontId="25" fillId="9" borderId="34" applyNumberFormat="0" applyAlignment="0" applyProtection="0"/>
    <xf numFmtId="0" fontId="37" fillId="9" borderId="34" applyNumberFormat="0" applyAlignment="0" applyProtection="0"/>
    <xf numFmtId="0" fontId="27" fillId="10" borderId="37" applyNumberFormat="0" applyAlignment="0" applyProtection="0"/>
    <xf numFmtId="0" fontId="38" fillId="10" borderId="37" applyNumberFormat="0" applyAlignment="0" applyProtection="0"/>
    <xf numFmtId="43" fontId="5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17" fillId="0" borderId="31" applyNumberFormat="0" applyFill="0" applyAlignment="0" applyProtection="0"/>
    <xf numFmtId="0" fontId="44" fillId="0" borderId="31" applyNumberFormat="0" applyFill="0" applyAlignment="0" applyProtection="0"/>
    <xf numFmtId="0" fontId="18" fillId="0" borderId="32" applyNumberFormat="0" applyFill="0" applyAlignment="0" applyProtection="0"/>
    <xf numFmtId="0" fontId="45" fillId="0" borderId="32" applyNumberFormat="0" applyFill="0" applyAlignment="0" applyProtection="0"/>
    <xf numFmtId="0" fontId="19" fillId="0" borderId="33" applyNumberFormat="0" applyFill="0" applyAlignment="0" applyProtection="0"/>
    <xf numFmtId="0" fontId="46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3" fillId="8" borderId="34" applyNumberFormat="0" applyAlignment="0" applyProtection="0"/>
    <xf numFmtId="0" fontId="50" fillId="8" borderId="34" applyNumberFormat="0" applyAlignment="0" applyProtection="0"/>
    <xf numFmtId="0" fontId="26" fillId="0" borderId="36" applyNumberFormat="0" applyFill="0" applyAlignment="0" applyProtection="0"/>
    <xf numFmtId="0" fontId="51" fillId="0" borderId="36" applyNumberFormat="0" applyFill="0" applyAlignment="0" applyProtection="0"/>
    <xf numFmtId="0" fontId="22" fillId="7" borderId="0" applyNumberFormat="0" applyBorder="0" applyAlignment="0" applyProtection="0"/>
    <xf numFmtId="0" fontId="52" fillId="7" borderId="0" applyNumberFormat="0" applyBorder="0" applyAlignment="0" applyProtection="0"/>
    <xf numFmtId="0" fontId="5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3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0" fontId="34" fillId="0" borderId="0"/>
    <xf numFmtId="49" fontId="5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0" fontId="4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3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4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5" fillId="0" borderId="0"/>
    <xf numFmtId="0" fontId="5" fillId="0" borderId="0"/>
    <xf numFmtId="49" fontId="5" fillId="0" borderId="0"/>
    <xf numFmtId="49" fontId="5" fillId="0" borderId="0"/>
    <xf numFmtId="49" fontId="5" fillId="0" borderId="0"/>
    <xf numFmtId="0" fontId="33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54" fillId="11" borderId="38" applyNumberFormat="0" applyFont="0" applyAlignment="0" applyProtection="0"/>
    <xf numFmtId="0" fontId="54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39" fillId="11" borderId="38" applyNumberFormat="0" applyFont="0" applyAlignment="0" applyProtection="0"/>
    <xf numFmtId="0" fontId="24" fillId="9" borderId="35" applyNumberFormat="0" applyAlignment="0" applyProtection="0"/>
    <xf numFmtId="0" fontId="55" fillId="9" borderId="35" applyNumberFormat="0" applyAlignment="0" applyProtection="0"/>
    <xf numFmtId="9" fontId="5" fillId="0" borderId="0" applyFont="0" applyFill="0" applyBorder="0" applyAlignment="0" applyProtection="0"/>
    <xf numFmtId="0" fontId="30" fillId="0" borderId="39" applyNumberFormat="0" applyFill="0" applyAlignment="0" applyProtection="0"/>
    <xf numFmtId="0" fontId="56" fillId="0" borderId="39" applyNumberFormat="0" applyFill="0" applyAlignment="0" applyProtection="0"/>
    <xf numFmtId="0" fontId="2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6" fillId="0" borderId="0">
      <alignment wrapText="1"/>
    </xf>
    <xf numFmtId="0" fontId="16" fillId="0" borderId="0">
      <alignment wrapText="1"/>
    </xf>
    <xf numFmtId="0" fontId="3" fillId="0" borderId="0"/>
    <xf numFmtId="0" fontId="16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0" fontId="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1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59" fillId="0" borderId="0" applyFill="0" applyBorder="0" applyProtection="0">
      <alignment horizontal="left" wrapText="1"/>
    </xf>
    <xf numFmtId="0" fontId="16" fillId="0" borderId="0"/>
    <xf numFmtId="9" fontId="1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wrapText="1"/>
    </xf>
    <xf numFmtId="9" fontId="2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3" fillId="0" borderId="0" applyNumberFormat="0" applyFill="0" applyBorder="0" applyProtection="0">
      <alignment horizontal="center"/>
    </xf>
    <xf numFmtId="4" fontId="59" fillId="0" borderId="0" applyFill="0" applyBorder="0" applyProtection="0">
      <alignment horizontal="right"/>
    </xf>
    <xf numFmtId="3" fontId="59" fillId="0" borderId="0" applyFill="0" applyBorder="0" applyProtection="0">
      <alignment horizontal="right"/>
    </xf>
    <xf numFmtId="0" fontId="60" fillId="0" borderId="0" applyNumberFormat="0" applyFill="0" applyBorder="0" applyProtection="0">
      <alignment horizontal="center" wrapText="1"/>
    </xf>
    <xf numFmtId="4" fontId="59" fillId="0" borderId="0" applyFill="0" applyBorder="0" applyProtection="0">
      <alignment horizontal="right"/>
    </xf>
    <xf numFmtId="3" fontId="59" fillId="0" borderId="0" applyFill="0" applyBorder="0" applyProtection="0">
      <alignment horizontal="right"/>
    </xf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9" fillId="36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39" fillId="3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39" fillId="38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39" fillId="39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39" fillId="40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39" fillId="41" borderId="0" applyNumberFormat="0" applyBorder="0" applyAlignment="0" applyProtection="0"/>
    <xf numFmtId="0" fontId="62" fillId="33" borderId="0" applyNumberFormat="0" applyBorder="0" applyAlignment="0" applyProtection="0"/>
    <xf numFmtId="0" fontId="62" fillId="33" borderId="0" applyNumberFormat="0" applyBorder="0" applyAlignment="0" applyProtection="0"/>
    <xf numFmtId="0" fontId="39" fillId="42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39" fillId="43" borderId="0" applyNumberFormat="0" applyBorder="0" applyAlignment="0" applyProtection="0"/>
    <xf numFmtId="0" fontId="62" fillId="18" borderId="0" applyNumberFormat="0" applyBorder="0" applyAlignment="0" applyProtection="0"/>
    <xf numFmtId="0" fontId="62" fillId="18" borderId="0" applyNumberFormat="0" applyBorder="0" applyAlignment="0" applyProtection="0"/>
    <xf numFmtId="0" fontId="39" fillId="44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39" fillId="39" borderId="0" applyNumberFormat="0" applyBorder="0" applyAlignment="0" applyProtection="0"/>
    <xf numFmtId="0" fontId="62" fillId="26" borderId="0" applyNumberFormat="0" applyBorder="0" applyAlignment="0" applyProtection="0"/>
    <xf numFmtId="0" fontId="62" fillId="26" borderId="0" applyNumberFormat="0" applyBorder="0" applyAlignment="0" applyProtection="0"/>
    <xf numFmtId="0" fontId="39" fillId="42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39" fillId="45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5" fillId="46" borderId="0" applyNumberFormat="0" applyBorder="0" applyAlignment="0" applyProtection="0"/>
    <xf numFmtId="0" fontId="35" fillId="15" borderId="0" applyNumberFormat="0" applyBorder="0" applyAlignment="0" applyProtection="0"/>
    <xf numFmtId="0" fontId="81" fillId="15" borderId="0" applyNumberFormat="0" applyBorder="0" applyAlignment="0" applyProtection="0"/>
    <xf numFmtId="0" fontId="65" fillId="43" borderId="0" applyNumberFormat="0" applyBorder="0" applyAlignment="0" applyProtection="0"/>
    <xf numFmtId="0" fontId="35" fillId="19" borderId="0" applyNumberFormat="0" applyBorder="0" applyAlignment="0" applyProtection="0"/>
    <xf numFmtId="0" fontId="81" fillId="19" borderId="0" applyNumberFormat="0" applyBorder="0" applyAlignment="0" applyProtection="0"/>
    <xf numFmtId="0" fontId="65" fillId="44" borderId="0" applyNumberFormat="0" applyBorder="0" applyAlignment="0" applyProtection="0"/>
    <xf numFmtId="0" fontId="35" fillId="23" borderId="0" applyNumberFormat="0" applyBorder="0" applyAlignment="0" applyProtection="0"/>
    <xf numFmtId="0" fontId="81" fillId="23" borderId="0" applyNumberFormat="0" applyBorder="0" applyAlignment="0" applyProtection="0"/>
    <xf numFmtId="0" fontId="65" fillId="47" borderId="0" applyNumberFormat="0" applyBorder="0" applyAlignment="0" applyProtection="0"/>
    <xf numFmtId="0" fontId="35" fillId="27" borderId="0" applyNumberFormat="0" applyBorder="0" applyAlignment="0" applyProtection="0"/>
    <xf numFmtId="0" fontId="81" fillId="27" borderId="0" applyNumberFormat="0" applyBorder="0" applyAlignment="0" applyProtection="0"/>
    <xf numFmtId="0" fontId="65" fillId="48" borderId="0" applyNumberFormat="0" applyBorder="0" applyAlignment="0" applyProtection="0"/>
    <xf numFmtId="0" fontId="35" fillId="31" borderId="0" applyNumberFormat="0" applyBorder="0" applyAlignment="0" applyProtection="0"/>
    <xf numFmtId="0" fontId="81" fillId="31" borderId="0" applyNumberFormat="0" applyBorder="0" applyAlignment="0" applyProtection="0"/>
    <xf numFmtId="0" fontId="65" fillId="49" borderId="0" applyNumberFormat="0" applyBorder="0" applyAlignment="0" applyProtection="0"/>
    <xf numFmtId="0" fontId="35" fillId="35" borderId="0" applyNumberFormat="0" applyBorder="0" applyAlignment="0" applyProtection="0"/>
    <xf numFmtId="0" fontId="81" fillId="35" borderId="0" applyNumberFormat="0" applyBorder="0" applyAlignment="0" applyProtection="0"/>
    <xf numFmtId="0" fontId="65" fillId="50" borderId="0" applyNumberFormat="0" applyBorder="0" applyAlignment="0" applyProtection="0"/>
    <xf numFmtId="0" fontId="35" fillId="12" borderId="0" applyNumberFormat="0" applyBorder="0" applyAlignment="0" applyProtection="0"/>
    <xf numFmtId="0" fontId="81" fillId="12" borderId="0" applyNumberFormat="0" applyBorder="0" applyAlignment="0" applyProtection="0"/>
    <xf numFmtId="0" fontId="65" fillId="51" borderId="0" applyNumberFormat="0" applyBorder="0" applyAlignment="0" applyProtection="0"/>
    <xf numFmtId="0" fontId="35" fillId="16" borderId="0" applyNumberFormat="0" applyBorder="0" applyAlignment="0" applyProtection="0"/>
    <xf numFmtId="0" fontId="81" fillId="16" borderId="0" applyNumberFormat="0" applyBorder="0" applyAlignment="0" applyProtection="0"/>
    <xf numFmtId="0" fontId="65" fillId="52" borderId="0" applyNumberFormat="0" applyBorder="0" applyAlignment="0" applyProtection="0"/>
    <xf numFmtId="0" fontId="35" fillId="20" borderId="0" applyNumberFormat="0" applyBorder="0" applyAlignment="0" applyProtection="0"/>
    <xf numFmtId="0" fontId="81" fillId="20" borderId="0" applyNumberFormat="0" applyBorder="0" applyAlignment="0" applyProtection="0"/>
    <xf numFmtId="0" fontId="65" fillId="47" borderId="0" applyNumberFormat="0" applyBorder="0" applyAlignment="0" applyProtection="0"/>
    <xf numFmtId="0" fontId="35" fillId="24" borderId="0" applyNumberFormat="0" applyBorder="0" applyAlignment="0" applyProtection="0"/>
    <xf numFmtId="0" fontId="81" fillId="24" borderId="0" applyNumberFormat="0" applyBorder="0" applyAlignment="0" applyProtection="0"/>
    <xf numFmtId="0" fontId="65" fillId="48" borderId="0" applyNumberFormat="0" applyBorder="0" applyAlignment="0" applyProtection="0"/>
    <xf numFmtId="0" fontId="35" fillId="28" borderId="0" applyNumberFormat="0" applyBorder="0" applyAlignment="0" applyProtection="0"/>
    <xf numFmtId="0" fontId="81" fillId="28" borderId="0" applyNumberFormat="0" applyBorder="0" applyAlignment="0" applyProtection="0"/>
    <xf numFmtId="0" fontId="65" fillId="53" borderId="0" applyNumberFormat="0" applyBorder="0" applyAlignment="0" applyProtection="0"/>
    <xf numFmtId="0" fontId="35" fillId="32" borderId="0" applyNumberFormat="0" applyBorder="0" applyAlignment="0" applyProtection="0"/>
    <xf numFmtId="0" fontId="81" fillId="32" borderId="0" applyNumberFormat="0" applyBorder="0" applyAlignment="0" applyProtection="0"/>
    <xf numFmtId="0" fontId="66" fillId="37" borderId="0" applyNumberFormat="0" applyBorder="0" applyAlignment="0" applyProtection="0"/>
    <xf numFmtId="0" fontId="36" fillId="6" borderId="0" applyNumberFormat="0" applyBorder="0" applyAlignment="0" applyProtection="0"/>
    <xf numFmtId="0" fontId="82" fillId="6" borderId="0" applyNumberFormat="0" applyBorder="0" applyAlignment="0" applyProtection="0"/>
    <xf numFmtId="0" fontId="67" fillId="54" borderId="46" applyNumberFormat="0" applyAlignment="0" applyProtection="0"/>
    <xf numFmtId="0" fontId="37" fillId="9" borderId="34" applyNumberFormat="0" applyAlignment="0" applyProtection="0"/>
    <xf numFmtId="0" fontId="83" fillId="9" borderId="34" applyNumberFormat="0" applyAlignment="0" applyProtection="0"/>
    <xf numFmtId="0" fontId="68" fillId="55" borderId="47" applyNumberFormat="0" applyAlignment="0" applyProtection="0"/>
    <xf numFmtId="0" fontId="38" fillId="10" borderId="37" applyNumberFormat="0" applyAlignment="0" applyProtection="0"/>
    <xf numFmtId="0" fontId="84" fillId="10" borderId="37" applyNumberFormat="0" applyAlignment="0" applyProtection="0"/>
    <xf numFmtId="0" fontId="63" fillId="0" borderId="0" applyNumberFormat="0" applyFill="0" applyBorder="0" applyProtection="0">
      <alignment horizontal="center"/>
    </xf>
    <xf numFmtId="43" fontId="33" fillId="0" borderId="0" applyFont="0" applyFill="0" applyBorder="0" applyAlignment="0" applyProtection="0"/>
    <xf numFmtId="172" fontId="39" fillId="0" borderId="0" applyFont="0" applyFill="0" applyBorder="0" applyAlignment="0" applyProtection="0">
      <alignment vertical="center"/>
    </xf>
    <xf numFmtId="172" fontId="39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9" fillId="0" borderId="0" applyFill="0" applyBorder="0" applyProtection="0">
      <alignment horizontal="right"/>
    </xf>
    <xf numFmtId="171" fontId="59" fillId="0" borderId="0" applyFill="0" applyBorder="0" applyProtection="0">
      <alignment horizontal="right"/>
    </xf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0" fillId="38" borderId="0" applyNumberFormat="0" applyBorder="0" applyAlignment="0" applyProtection="0"/>
    <xf numFmtId="0" fontId="43" fillId="5" borderId="0" applyNumberFormat="0" applyBorder="0" applyAlignment="0" applyProtection="0"/>
    <xf numFmtId="0" fontId="87" fillId="5" borderId="0" applyNumberFormat="0" applyBorder="0" applyAlignment="0" applyProtection="0"/>
    <xf numFmtId="0" fontId="71" fillId="0" borderId="48" applyNumberFormat="0" applyFill="0" applyAlignment="0" applyProtection="0"/>
    <xf numFmtId="0" fontId="44" fillId="0" borderId="31" applyNumberFormat="0" applyFill="0" applyAlignment="0" applyProtection="0"/>
    <xf numFmtId="0" fontId="72" fillId="0" borderId="49" applyNumberFormat="0" applyFill="0" applyAlignment="0" applyProtection="0"/>
    <xf numFmtId="0" fontId="45" fillId="0" borderId="32" applyNumberFormat="0" applyFill="0" applyAlignment="0" applyProtection="0"/>
    <xf numFmtId="0" fontId="73" fillId="0" borderId="50" applyNumberFormat="0" applyFill="0" applyAlignment="0" applyProtection="0"/>
    <xf numFmtId="0" fontId="46" fillId="0" borderId="33" applyNumberForma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4" fillId="41" borderId="46" applyNumberFormat="0" applyAlignment="0" applyProtection="0"/>
    <xf numFmtId="0" fontId="50" fillId="8" borderId="34" applyNumberFormat="0" applyAlignment="0" applyProtection="0"/>
    <xf numFmtId="0" fontId="88" fillId="8" borderId="34" applyNumberFormat="0" applyAlignment="0" applyProtection="0"/>
    <xf numFmtId="0" fontId="75" fillId="0" borderId="51" applyNumberFormat="0" applyFill="0" applyAlignment="0" applyProtection="0"/>
    <xf numFmtId="0" fontId="51" fillId="0" borderId="36" applyNumberFormat="0" applyFill="0" applyAlignment="0" applyProtection="0"/>
    <xf numFmtId="0" fontId="89" fillId="0" borderId="36" applyNumberFormat="0" applyFill="0" applyAlignment="0" applyProtection="0"/>
    <xf numFmtId="0" fontId="76" fillId="56" borderId="0" applyNumberFormat="0" applyBorder="0" applyAlignment="0" applyProtection="0"/>
    <xf numFmtId="0" fontId="52" fillId="7" borderId="0" applyNumberFormat="0" applyBorder="0" applyAlignment="0" applyProtection="0"/>
    <xf numFmtId="0" fontId="90" fillId="7" borderId="0" applyNumberFormat="0" applyBorder="0" applyAlignment="0" applyProtection="0"/>
    <xf numFmtId="0" fontId="5" fillId="0" borderId="0"/>
    <xf numFmtId="0" fontId="33" fillId="0" borderId="0">
      <alignment vertical="center"/>
    </xf>
    <xf numFmtId="0" fontId="33" fillId="0" borderId="0">
      <alignment vertical="center"/>
    </xf>
    <xf numFmtId="0" fontId="5" fillId="0" borderId="0"/>
    <xf numFmtId="0" fontId="80" fillId="0" borderId="0">
      <alignment vertical="center"/>
    </xf>
    <xf numFmtId="0" fontId="5" fillId="0" borderId="0"/>
    <xf numFmtId="0" fontId="33" fillId="0" borderId="0"/>
    <xf numFmtId="0" fontId="62" fillId="0" borderId="0"/>
    <xf numFmtId="0" fontId="33" fillId="0" borderId="0">
      <alignment vertical="center"/>
    </xf>
    <xf numFmtId="0" fontId="5" fillId="0" borderId="0">
      <alignment wrapText="1"/>
    </xf>
    <xf numFmtId="0" fontId="62" fillId="0" borderId="0"/>
    <xf numFmtId="0" fontId="33" fillId="0" borderId="0"/>
    <xf numFmtId="0" fontId="85" fillId="0" borderId="0"/>
    <xf numFmtId="0" fontId="5" fillId="57" borderId="52" applyNumberFormat="0" applyFont="0" applyAlignment="0" applyProtection="0"/>
    <xf numFmtId="0" fontId="62" fillId="11" borderId="38" applyNumberFormat="0" applyFont="0" applyAlignment="0" applyProtection="0"/>
    <xf numFmtId="0" fontId="62" fillId="11" borderId="38" applyNumberFormat="0" applyFont="0" applyAlignment="0" applyProtection="0"/>
    <xf numFmtId="0" fontId="33" fillId="11" borderId="38" applyNumberFormat="0" applyFont="0" applyAlignment="0" applyProtection="0"/>
    <xf numFmtId="3" fontId="59" fillId="0" borderId="0" applyFill="0" applyBorder="0" applyProtection="0">
      <alignment horizontal="right"/>
    </xf>
    <xf numFmtId="0" fontId="77" fillId="54" borderId="53" applyNumberFormat="0" applyAlignment="0" applyProtection="0"/>
    <xf numFmtId="0" fontId="55" fillId="9" borderId="35" applyNumberFormat="0" applyAlignment="0" applyProtection="0"/>
    <xf numFmtId="0" fontId="91" fillId="9" borderId="35" applyNumberFormat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78" fillId="0" borderId="54" applyNumberFormat="0" applyFill="0" applyAlignment="0" applyProtection="0"/>
    <xf numFmtId="0" fontId="56" fillId="0" borderId="39" applyNumberFormat="0" applyFill="0" applyAlignment="0" applyProtection="0"/>
    <xf numFmtId="0" fontId="61" fillId="0" borderId="39" applyNumberFormat="0" applyFill="0" applyAlignment="0" applyProtection="0"/>
    <xf numFmtId="0" fontId="7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3" fillId="0" borderId="0" applyNumberFormat="0" applyFill="0" applyBorder="0" applyProtection="0">
      <alignment horizontal="center"/>
    </xf>
    <xf numFmtId="0" fontId="63" fillId="0" borderId="0" applyNumberFormat="0" applyFill="0" applyBorder="0" applyProtection="0">
      <alignment horizontal="center"/>
    </xf>
    <xf numFmtId="0" fontId="63" fillId="0" borderId="0" applyNumberFormat="0" applyFill="0" applyBorder="0" applyProtection="0">
      <alignment horizontal="center"/>
    </xf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59" fillId="0" borderId="0" applyFill="0" applyBorder="0" applyProtection="0">
      <alignment horizontal="right"/>
    </xf>
    <xf numFmtId="3" fontId="59" fillId="0" borderId="0" applyFill="0" applyBorder="0" applyProtection="0">
      <alignment horizontal="righ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wrapText="1"/>
    </xf>
    <xf numFmtId="0" fontId="5" fillId="0" borderId="0">
      <alignment wrapText="1"/>
    </xf>
    <xf numFmtId="0" fontId="16" fillId="0" borderId="0">
      <alignment wrapText="1"/>
    </xf>
    <xf numFmtId="0" fontId="2" fillId="0" borderId="0"/>
    <xf numFmtId="0" fontId="2" fillId="0" borderId="0"/>
    <xf numFmtId="0" fontId="16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4" fontId="59" fillId="0" borderId="0" applyFill="0" applyBorder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4" fontId="6" fillId="0" borderId="8">
      <alignment horizontal="center" wrapText="1"/>
    </xf>
  </cellStyleXfs>
  <cellXfs count="417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164" fontId="0" fillId="0" borderId="0" xfId="0" applyNumberFormat="1"/>
    <xf numFmtId="0" fontId="0" fillId="0" borderId="0" xfId="0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44" fontId="0" fillId="0" borderId="0" xfId="1" applyFont="1" applyFill="1"/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8" xfId="0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right" indent="1"/>
    </xf>
    <xf numFmtId="0" fontId="7" fillId="0" borderId="0" xfId="0" quotePrefix="1" applyFont="1" applyAlignment="1">
      <alignment horizontal="right"/>
    </xf>
    <xf numFmtId="0" fontId="7" fillId="0" borderId="0" xfId="0" quotePrefix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Alignment="1">
      <alignment vertical="top" wrapText="1"/>
    </xf>
    <xf numFmtId="0" fontId="15" fillId="0" borderId="0" xfId="0" applyFont="1" applyFill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0" borderId="0" xfId="0"/>
    <xf numFmtId="164" fontId="32" fillId="0" borderId="29" xfId="4" applyNumberFormat="1" applyFont="1" applyFill="1" applyBorder="1" applyAlignment="1">
      <alignment horizontal="right"/>
    </xf>
    <xf numFmtId="164" fontId="32" fillId="0" borderId="9" xfId="4" applyNumberFormat="1" applyFont="1" applyFill="1" applyBorder="1" applyAlignment="1">
      <alignment horizontal="right"/>
    </xf>
    <xf numFmtId="165" fontId="0" fillId="0" borderId="17" xfId="1" applyNumberFormat="1" applyFont="1" applyFill="1" applyBorder="1" applyAlignment="1">
      <alignment horizontal="left"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center" wrapText="1" indent="1"/>
    </xf>
    <xf numFmtId="0" fontId="33" fillId="0" borderId="0" xfId="308"/>
    <xf numFmtId="164" fontId="94" fillId="60" borderId="15" xfId="308" applyNumberFormat="1" applyFont="1" applyFill="1" applyBorder="1" applyAlignment="1" applyProtection="1">
      <alignment horizontal="right" vertical="center" wrapText="1"/>
      <protection locked="0"/>
    </xf>
    <xf numFmtId="164" fontId="94" fillId="0" borderId="8" xfId="308" applyNumberFormat="1" applyFont="1" applyFill="1" applyBorder="1" applyAlignment="1" applyProtection="1">
      <alignment horizontal="right" vertical="center" wrapText="1"/>
      <protection locked="0"/>
    </xf>
    <xf numFmtId="1" fontId="94" fillId="63" borderId="8" xfId="308" applyNumberFormat="1" applyFont="1" applyFill="1" applyBorder="1" applyAlignment="1" applyProtection="1">
      <alignment horizontal="center" vertical="center"/>
      <protection locked="0"/>
    </xf>
    <xf numFmtId="164" fontId="94" fillId="63" borderId="14" xfId="308" applyNumberFormat="1" applyFont="1" applyFill="1" applyBorder="1" applyAlignment="1" applyProtection="1">
      <alignment vertical="center"/>
      <protection locked="0"/>
    </xf>
    <xf numFmtId="164" fontId="94" fillId="60" borderId="8" xfId="308" applyNumberFormat="1" applyFont="1" applyFill="1" applyBorder="1" applyAlignment="1" applyProtection="1">
      <alignment horizontal="right" vertical="center" wrapText="1"/>
      <protection locked="0"/>
    </xf>
    <xf numFmtId="164" fontId="94" fillId="58" borderId="8" xfId="308" applyNumberFormat="1" applyFont="1" applyFill="1" applyBorder="1" applyAlignment="1" applyProtection="1">
      <alignment horizontal="right" vertical="center" wrapText="1"/>
      <protection locked="0"/>
    </xf>
    <xf numFmtId="164" fontId="94" fillId="0" borderId="14" xfId="308" applyNumberFormat="1" applyFont="1" applyFill="1" applyBorder="1" applyAlignment="1" applyProtection="1">
      <alignment vertical="center"/>
      <protection locked="0"/>
    </xf>
    <xf numFmtId="1" fontId="94" fillId="0" borderId="8" xfId="308" applyNumberFormat="1" applyFont="1" applyFill="1" applyBorder="1" applyAlignment="1" applyProtection="1">
      <alignment horizontal="center" vertical="center"/>
      <protection locked="0"/>
    </xf>
    <xf numFmtId="1" fontId="94" fillId="0" borderId="8" xfId="308" applyNumberFormat="1" applyFont="1" applyFill="1" applyBorder="1" applyAlignment="1" applyProtection="1">
      <alignment vertical="center"/>
      <protection locked="0"/>
    </xf>
    <xf numFmtId="164" fontId="94" fillId="0" borderId="8" xfId="308" applyNumberFormat="1" applyFont="1" applyFill="1" applyBorder="1" applyAlignment="1" applyProtection="1">
      <alignment vertical="center"/>
      <protection locked="0"/>
    </xf>
    <xf numFmtId="9" fontId="94" fillId="0" borderId="8" xfId="827" applyFont="1" applyFill="1" applyBorder="1" applyAlignment="1" applyProtection="1">
      <alignment vertical="center"/>
      <protection locked="0"/>
    </xf>
    <xf numFmtId="0" fontId="32" fillId="0" borderId="8" xfId="308" applyFont="1" applyFill="1" applyBorder="1" applyAlignment="1" applyProtection="1">
      <alignment horizontal="center" vertical="center"/>
      <protection locked="0"/>
    </xf>
    <xf numFmtId="2" fontId="94" fillId="64" borderId="8" xfId="308" applyNumberFormat="1" applyFont="1" applyFill="1" applyBorder="1" applyAlignment="1" applyProtection="1">
      <alignment vertical="center"/>
      <protection locked="0"/>
    </xf>
    <xf numFmtId="0" fontId="32" fillId="64" borderId="8" xfId="308" applyFont="1" applyFill="1" applyBorder="1" applyAlignment="1" applyProtection="1">
      <alignment vertical="center"/>
      <protection locked="0"/>
    </xf>
    <xf numFmtId="0" fontId="93" fillId="0" borderId="0" xfId="308" applyFont="1" applyAlignment="1" applyProtection="1">
      <alignment horizontal="right" vertical="center"/>
      <protection locked="0"/>
    </xf>
    <xf numFmtId="2" fontId="94" fillId="0" borderId="8" xfId="308" applyNumberFormat="1" applyFont="1" applyFill="1" applyBorder="1" applyAlignment="1" applyProtection="1">
      <alignment horizontal="center" vertical="center"/>
      <protection locked="0"/>
    </xf>
    <xf numFmtId="0" fontId="93" fillId="0" borderId="0" xfId="308" applyFont="1" applyFill="1" applyAlignment="1" applyProtection="1">
      <alignment vertical="center"/>
      <protection locked="0"/>
    </xf>
    <xf numFmtId="0" fontId="33" fillId="0" borderId="0" xfId="308" applyFill="1" applyProtection="1">
      <protection locked="0"/>
    </xf>
    <xf numFmtId="0" fontId="33" fillId="0" borderId="0" xfId="308" applyProtection="1">
      <protection locked="0"/>
    </xf>
    <xf numFmtId="0" fontId="94" fillId="0" borderId="0" xfId="308" applyFont="1" applyFill="1" applyAlignment="1" applyProtection="1">
      <alignment vertical="center"/>
      <protection locked="0"/>
    </xf>
    <xf numFmtId="0" fontId="93" fillId="0" borderId="0" xfId="308" applyFont="1" applyFill="1" applyAlignment="1" applyProtection="1">
      <alignment horizontal="right" vertical="center"/>
      <protection locked="0"/>
    </xf>
    <xf numFmtId="164" fontId="93" fillId="0" borderId="0" xfId="308" applyNumberFormat="1" applyFont="1" applyFill="1" applyBorder="1" applyAlignment="1" applyProtection="1">
      <alignment vertical="center"/>
      <protection locked="0"/>
    </xf>
    <xf numFmtId="9" fontId="93" fillId="0" borderId="0" xfId="308" applyNumberFormat="1" applyFont="1" applyFill="1" applyAlignment="1" applyProtection="1">
      <alignment vertical="center"/>
      <protection locked="0"/>
    </xf>
    <xf numFmtId="8" fontId="93" fillId="0" borderId="0" xfId="308" applyNumberFormat="1" applyFont="1" applyFill="1" applyAlignment="1" applyProtection="1">
      <alignment vertical="center"/>
      <protection locked="0"/>
    </xf>
    <xf numFmtId="8" fontId="100" fillId="0" borderId="0" xfId="308" applyNumberFormat="1" applyFont="1" applyAlignment="1" applyProtection="1">
      <alignment horizontal="right"/>
      <protection locked="0"/>
    </xf>
    <xf numFmtId="8" fontId="100" fillId="0" borderId="0" xfId="308" applyNumberFormat="1" applyFont="1" applyProtection="1">
      <protection locked="0"/>
    </xf>
    <xf numFmtId="8" fontId="94" fillId="0" borderId="0" xfId="308" applyNumberFormat="1" applyFont="1" applyFill="1" applyAlignment="1" applyProtection="1">
      <alignment vertical="center" wrapText="1"/>
      <protection locked="0"/>
    </xf>
    <xf numFmtId="8" fontId="99" fillId="0" borderId="0" xfId="308" applyNumberFormat="1" applyFont="1" applyFill="1" applyBorder="1" applyAlignment="1" applyProtection="1">
      <alignment horizontal="center" vertical="center" wrapText="1"/>
      <protection locked="0"/>
    </xf>
    <xf numFmtId="8" fontId="94" fillId="0" borderId="0" xfId="308" applyNumberFormat="1" applyFont="1" applyFill="1" applyAlignment="1" applyProtection="1">
      <alignment horizontal="left" vertical="center" wrapText="1"/>
      <protection locked="0"/>
    </xf>
    <xf numFmtId="0" fontId="94" fillId="0" borderId="0" xfId="308" applyFont="1" applyAlignment="1" applyProtection="1">
      <alignment vertical="center"/>
      <protection locked="0"/>
    </xf>
    <xf numFmtId="164" fontId="94" fillId="61" borderId="16" xfId="308" applyNumberFormat="1" applyFont="1" applyFill="1" applyBorder="1" applyAlignment="1" applyProtection="1">
      <alignment vertical="center"/>
      <protection locked="0"/>
    </xf>
    <xf numFmtId="0" fontId="94" fillId="0" borderId="0" xfId="308" applyFont="1" applyBorder="1" applyAlignment="1" applyProtection="1">
      <alignment vertical="center"/>
      <protection locked="0"/>
    </xf>
    <xf numFmtId="164" fontId="94" fillId="59" borderId="8" xfId="308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308" applyFont="1" applyAlignment="1" applyProtection="1">
      <alignment vertical="center"/>
      <protection locked="0"/>
    </xf>
    <xf numFmtId="8" fontId="93" fillId="0" borderId="0" xfId="308" applyNumberFormat="1" applyFont="1" applyBorder="1" applyAlignment="1" applyProtection="1">
      <alignment vertical="center"/>
      <protection locked="0"/>
    </xf>
    <xf numFmtId="6" fontId="93" fillId="0" borderId="0" xfId="308" applyNumberFormat="1" applyFont="1" applyBorder="1" applyAlignment="1" applyProtection="1">
      <alignment vertical="center"/>
      <protection locked="0"/>
    </xf>
    <xf numFmtId="164" fontId="93" fillId="0" borderId="0" xfId="308" applyNumberFormat="1" applyFont="1" applyBorder="1" applyAlignment="1" applyProtection="1">
      <alignment vertical="center"/>
      <protection locked="0"/>
    </xf>
    <xf numFmtId="166" fontId="38" fillId="61" borderId="45" xfId="308" applyNumberFormat="1" applyFont="1" applyFill="1" applyBorder="1" applyAlignment="1" applyProtection="1">
      <alignment vertical="center"/>
      <protection locked="0"/>
    </xf>
    <xf numFmtId="167" fontId="93" fillId="0" borderId="41" xfId="308" applyNumberFormat="1" applyFont="1" applyFill="1" applyBorder="1" applyAlignment="1" applyProtection="1">
      <alignment vertical="center"/>
      <protection locked="0"/>
    </xf>
    <xf numFmtId="166" fontId="93" fillId="0" borderId="45" xfId="308" applyNumberFormat="1" applyFont="1" applyFill="1" applyBorder="1" applyAlignment="1" applyProtection="1">
      <alignment vertical="center"/>
      <protection locked="0"/>
    </xf>
    <xf numFmtId="166" fontId="93" fillId="60" borderId="45" xfId="308" applyNumberFormat="1" applyFont="1" applyFill="1" applyBorder="1" applyAlignment="1" applyProtection="1">
      <alignment vertical="center"/>
      <protection locked="0"/>
    </xf>
    <xf numFmtId="166" fontId="93" fillId="59" borderId="45" xfId="308" applyNumberFormat="1" applyFont="1" applyFill="1" applyBorder="1" applyAlignment="1" applyProtection="1">
      <alignment vertical="center"/>
      <protection locked="0"/>
    </xf>
    <xf numFmtId="166" fontId="93" fillId="58" borderId="45" xfId="308" applyNumberFormat="1" applyFont="1" applyFill="1" applyBorder="1" applyAlignment="1" applyProtection="1">
      <alignment vertical="center"/>
      <protection locked="0"/>
    </xf>
    <xf numFmtId="166" fontId="94" fillId="0" borderId="0" xfId="308" applyNumberFormat="1" applyFont="1" applyFill="1" applyBorder="1" applyAlignment="1" applyProtection="1">
      <alignment vertical="center"/>
      <protection locked="0"/>
    </xf>
    <xf numFmtId="168" fontId="94" fillId="0" borderId="0" xfId="827" applyNumberFormat="1" applyFont="1" applyBorder="1" applyAlignment="1" applyProtection="1">
      <alignment horizontal="center" vertical="center"/>
      <protection locked="0"/>
    </xf>
    <xf numFmtId="164" fontId="94" fillId="0" borderId="0" xfId="308" applyNumberFormat="1" applyFont="1" applyBorder="1" applyAlignment="1" applyProtection="1">
      <alignment vertical="center"/>
      <protection locked="0"/>
    </xf>
    <xf numFmtId="164" fontId="94" fillId="0" borderId="0" xfId="308" applyNumberFormat="1" applyFont="1" applyFill="1" applyBorder="1" applyAlignment="1" applyProtection="1">
      <alignment horizontal="right" vertical="center" wrapText="1"/>
      <protection locked="0"/>
    </xf>
    <xf numFmtId="164" fontId="38" fillId="61" borderId="8" xfId="308" applyNumberFormat="1" applyFont="1" applyFill="1" applyBorder="1" applyAlignment="1" applyProtection="1">
      <alignment horizontal="center" vertical="center" wrapText="1"/>
      <protection locked="0"/>
    </xf>
    <xf numFmtId="164" fontId="38" fillId="61" borderId="8" xfId="308" applyNumberFormat="1" applyFont="1" applyFill="1" applyBorder="1" applyAlignment="1" applyProtection="1">
      <alignment horizontal="center" vertical="center"/>
      <protection locked="0"/>
    </xf>
    <xf numFmtId="164" fontId="94" fillId="61" borderId="14" xfId="308" applyNumberFormat="1" applyFont="1" applyFill="1" applyBorder="1" applyAlignment="1" applyProtection="1">
      <alignment vertical="center"/>
      <protection locked="0"/>
    </xf>
    <xf numFmtId="164" fontId="93" fillId="61" borderId="16" xfId="308" applyNumberFormat="1" applyFont="1" applyFill="1" applyBorder="1" applyAlignment="1" applyProtection="1">
      <alignment vertical="center"/>
      <protection locked="0"/>
    </xf>
    <xf numFmtId="164" fontId="93" fillId="61" borderId="15" xfId="308" applyNumberFormat="1" applyFont="1" applyFill="1" applyBorder="1" applyAlignment="1" applyProtection="1">
      <alignment vertical="center"/>
      <protection locked="0"/>
    </xf>
    <xf numFmtId="1" fontId="94" fillId="0" borderId="8" xfId="308" applyNumberFormat="1" applyFont="1" applyBorder="1" applyAlignment="1" applyProtection="1">
      <alignment horizontal="center" vertical="center"/>
      <protection locked="0"/>
    </xf>
    <xf numFmtId="164" fontId="94" fillId="0" borderId="16" xfId="308" applyNumberFormat="1" applyFont="1" applyBorder="1" applyAlignment="1" applyProtection="1">
      <alignment vertical="center"/>
      <protection locked="0"/>
    </xf>
    <xf numFmtId="164" fontId="96" fillId="0" borderId="16" xfId="308" applyNumberFormat="1" applyFont="1" applyBorder="1" applyAlignment="1" applyProtection="1">
      <alignment horizontal="right" vertical="center"/>
      <protection locked="0"/>
    </xf>
    <xf numFmtId="0" fontId="97" fillId="0" borderId="0" xfId="308" applyFont="1" applyBorder="1" applyAlignment="1" applyProtection="1">
      <alignment vertical="center"/>
      <protection locked="0"/>
    </xf>
    <xf numFmtId="8" fontId="94" fillId="0" borderId="0" xfId="308" applyNumberFormat="1" applyFont="1" applyBorder="1" applyAlignment="1" applyProtection="1">
      <alignment vertical="center"/>
      <protection locked="0"/>
    </xf>
    <xf numFmtId="167" fontId="94" fillId="0" borderId="0" xfId="308" applyNumberFormat="1" applyFont="1" applyFill="1" applyBorder="1" applyAlignment="1" applyProtection="1">
      <alignment horizontal="center" vertical="center"/>
      <protection locked="0"/>
    </xf>
    <xf numFmtId="0" fontId="97" fillId="0" borderId="0" xfId="308" applyNumberFormat="1" applyFont="1" applyFill="1" applyBorder="1" applyAlignment="1" applyProtection="1">
      <alignment horizontal="center" vertical="center"/>
      <protection locked="0"/>
    </xf>
    <xf numFmtId="164" fontId="97" fillId="0" borderId="0" xfId="308" applyNumberFormat="1" applyFont="1" applyFill="1" applyBorder="1" applyAlignment="1" applyProtection="1">
      <alignment horizontal="center" vertical="center" wrapText="1"/>
      <protection locked="0"/>
    </xf>
    <xf numFmtId="164" fontId="97" fillId="0" borderId="0" xfId="308" applyNumberFormat="1" applyFont="1" applyFill="1" applyBorder="1" applyAlignment="1" applyProtection="1">
      <alignment vertical="center"/>
      <protection locked="0"/>
    </xf>
    <xf numFmtId="164" fontId="94" fillId="0" borderId="0" xfId="308" applyNumberFormat="1" applyFont="1" applyAlignment="1" applyProtection="1">
      <alignment horizontal="right" vertical="center"/>
      <protection locked="0"/>
    </xf>
    <xf numFmtId="164" fontId="38" fillId="61" borderId="40" xfId="308" applyNumberFormat="1" applyFont="1" applyFill="1" applyBorder="1" applyAlignment="1" applyProtection="1">
      <alignment horizontal="center" vertical="center" wrapText="1"/>
      <protection locked="0"/>
    </xf>
    <xf numFmtId="164" fontId="38" fillId="61" borderId="40" xfId="308" applyNumberFormat="1" applyFont="1" applyFill="1" applyBorder="1" applyAlignment="1" applyProtection="1">
      <alignment horizontal="center" vertical="center"/>
      <protection locked="0"/>
    </xf>
    <xf numFmtId="164" fontId="93" fillId="61" borderId="14" xfId="308" applyNumberFormat="1" applyFont="1" applyFill="1" applyBorder="1" applyAlignment="1" applyProtection="1">
      <alignment horizontal="center" vertical="center"/>
      <protection locked="0"/>
    </xf>
    <xf numFmtId="167" fontId="94" fillId="0" borderId="23" xfId="308" applyNumberFormat="1" applyFont="1" applyFill="1" applyBorder="1" applyAlignment="1" applyProtection="1">
      <alignment vertical="center"/>
      <protection locked="0"/>
    </xf>
    <xf numFmtId="1" fontId="94" fillId="0" borderId="23" xfId="308" applyNumberFormat="1" applyFont="1" applyBorder="1" applyAlignment="1" applyProtection="1">
      <alignment horizontal="center" vertical="center"/>
      <protection locked="0"/>
    </xf>
    <xf numFmtId="0" fontId="94" fillId="0" borderId="1" xfId="308" applyFont="1" applyBorder="1" applyAlignment="1" applyProtection="1">
      <alignment vertical="center"/>
      <protection locked="0"/>
    </xf>
    <xf numFmtId="164" fontId="94" fillId="0" borderId="1" xfId="308" applyNumberFormat="1" applyFont="1" applyBorder="1" applyAlignment="1" applyProtection="1">
      <alignment vertical="center"/>
      <protection locked="0"/>
    </xf>
    <xf numFmtId="164" fontId="96" fillId="0" borderId="1" xfId="308" applyNumberFormat="1" applyFont="1" applyBorder="1" applyAlignment="1" applyProtection="1">
      <alignment horizontal="right" vertical="center"/>
      <protection locked="0"/>
    </xf>
    <xf numFmtId="164" fontId="94" fillId="0" borderId="23" xfId="308" applyNumberFormat="1" applyFont="1" applyFill="1" applyBorder="1" applyAlignment="1" applyProtection="1">
      <alignment vertical="center"/>
      <protection locked="0"/>
    </xf>
    <xf numFmtId="0" fontId="98" fillId="0" borderId="16" xfId="308" applyFont="1" applyBorder="1" applyAlignment="1" applyProtection="1">
      <alignment vertical="center"/>
      <protection locked="0"/>
    </xf>
    <xf numFmtId="167" fontId="94" fillId="0" borderId="8" xfId="308" applyNumberFormat="1" applyFont="1" applyFill="1" applyBorder="1" applyAlignment="1" applyProtection="1">
      <alignment vertical="center"/>
      <protection locked="0"/>
    </xf>
    <xf numFmtId="0" fontId="93" fillId="0" borderId="16" xfId="308" applyFont="1" applyBorder="1" applyAlignment="1" applyProtection="1">
      <alignment vertical="center"/>
      <protection locked="0"/>
    </xf>
    <xf numFmtId="1" fontId="94" fillId="0" borderId="0" xfId="308" applyNumberFormat="1" applyFont="1" applyFill="1" applyBorder="1" applyAlignment="1" applyProtection="1">
      <alignment horizontal="center" vertical="center"/>
      <protection locked="0"/>
    </xf>
    <xf numFmtId="164" fontId="94" fillId="0" borderId="0" xfId="308" applyNumberFormat="1" applyFont="1" applyFill="1" applyBorder="1" applyAlignment="1" applyProtection="1">
      <alignment vertical="center"/>
      <protection locked="0"/>
    </xf>
    <xf numFmtId="1" fontId="93" fillId="0" borderId="16" xfId="308" applyNumberFormat="1" applyFont="1" applyBorder="1" applyAlignment="1" applyProtection="1">
      <alignment vertical="center"/>
      <protection locked="0"/>
    </xf>
    <xf numFmtId="0" fontId="94" fillId="0" borderId="0" xfId="308" applyFont="1" applyFill="1" applyBorder="1" applyAlignment="1" applyProtection="1">
      <alignment vertical="center"/>
      <protection locked="0"/>
    </xf>
    <xf numFmtId="0" fontId="98" fillId="0" borderId="0" xfId="308" applyFont="1" applyBorder="1" applyAlignment="1" applyProtection="1">
      <alignment vertical="center"/>
      <protection locked="0"/>
    </xf>
    <xf numFmtId="1" fontId="94" fillId="0" borderId="0" xfId="308" applyNumberFormat="1" applyFont="1" applyFill="1" applyBorder="1" applyAlignment="1" applyProtection="1">
      <alignment vertical="center"/>
      <protection locked="0"/>
    </xf>
    <xf numFmtId="1" fontId="94" fillId="0" borderId="0" xfId="308" applyNumberFormat="1" applyFont="1" applyBorder="1" applyAlignment="1" applyProtection="1">
      <alignment horizontal="center" vertical="center"/>
      <protection locked="0"/>
    </xf>
    <xf numFmtId="0" fontId="94" fillId="62" borderId="0" xfId="308" applyFont="1" applyFill="1" applyBorder="1" applyAlignment="1" applyProtection="1">
      <alignment vertical="center"/>
      <protection locked="0"/>
    </xf>
    <xf numFmtId="164" fontId="94" fillId="62" borderId="0" xfId="308" applyNumberFormat="1" applyFont="1" applyFill="1" applyBorder="1" applyAlignment="1" applyProtection="1">
      <alignment vertical="center"/>
      <protection locked="0"/>
    </xf>
    <xf numFmtId="164" fontId="96" fillId="62" borderId="0" xfId="308" applyNumberFormat="1" applyFont="1" applyFill="1" applyBorder="1" applyAlignment="1" applyProtection="1">
      <alignment horizontal="right" vertical="center"/>
      <protection locked="0"/>
    </xf>
    <xf numFmtId="164" fontId="94" fillId="0" borderId="16" xfId="308" applyNumberFormat="1" applyFont="1" applyBorder="1" applyAlignment="1" applyProtection="1">
      <alignment horizontal="center" vertical="center"/>
      <protection locked="0"/>
    </xf>
    <xf numFmtId="1" fontId="94" fillId="0" borderId="16" xfId="308" applyNumberFormat="1" applyFont="1" applyBorder="1" applyAlignment="1" applyProtection="1">
      <alignment vertical="center"/>
      <protection locked="0"/>
    </xf>
    <xf numFmtId="164" fontId="94" fillId="0" borderId="0" xfId="308" applyNumberFormat="1" applyFont="1" applyFill="1" applyBorder="1" applyAlignment="1" applyProtection="1">
      <alignment horizontal="right" vertical="center"/>
      <protection locked="0"/>
    </xf>
    <xf numFmtId="164" fontId="94" fillId="0" borderId="16" xfId="308" applyNumberFormat="1" applyFont="1" applyFill="1" applyBorder="1" applyAlignment="1" applyProtection="1">
      <alignment vertical="center"/>
      <protection locked="0"/>
    </xf>
    <xf numFmtId="164" fontId="96" fillId="0" borderId="16" xfId="308" applyNumberFormat="1" applyFont="1" applyFill="1" applyBorder="1" applyAlignment="1" applyProtection="1">
      <alignment horizontal="right" vertical="center"/>
      <protection locked="0"/>
    </xf>
    <xf numFmtId="8" fontId="94" fillId="0" borderId="0" xfId="308" applyNumberFormat="1" applyFont="1" applyFill="1" applyBorder="1" applyAlignment="1" applyProtection="1">
      <alignment vertical="center"/>
      <protection locked="0"/>
    </xf>
    <xf numFmtId="0" fontId="32" fillId="0" borderId="0" xfId="308" applyFont="1" applyBorder="1" applyAlignment="1" applyProtection="1">
      <alignment vertical="center"/>
      <protection locked="0"/>
    </xf>
    <xf numFmtId="164" fontId="96" fillId="0" borderId="0" xfId="308" applyNumberFormat="1" applyFont="1" applyFill="1" applyBorder="1" applyAlignment="1" applyProtection="1">
      <alignment horizontal="right" vertical="center"/>
      <protection locked="0"/>
    </xf>
    <xf numFmtId="8" fontId="94" fillId="0" borderId="0" xfId="308" applyNumberFormat="1" applyFont="1" applyAlignment="1" applyProtection="1">
      <alignment vertical="center"/>
      <protection locked="0"/>
    </xf>
    <xf numFmtId="9" fontId="94" fillId="0" borderId="0" xfId="308" applyNumberFormat="1" applyFont="1" applyAlignment="1" applyProtection="1">
      <alignment vertical="center"/>
      <protection locked="0"/>
    </xf>
    <xf numFmtId="6" fontId="94" fillId="0" borderId="0" xfId="308" applyNumberFormat="1" applyFont="1" applyAlignment="1" applyProtection="1">
      <alignment vertical="center"/>
      <protection locked="0"/>
    </xf>
    <xf numFmtId="164" fontId="94" fillId="0" borderId="0" xfId="308" applyNumberFormat="1" applyFont="1" applyAlignment="1" applyProtection="1">
      <alignment horizontal="center" vertical="center"/>
      <protection locked="0"/>
    </xf>
    <xf numFmtId="164" fontId="94" fillId="0" borderId="0" xfId="308" applyNumberFormat="1" applyFont="1" applyAlignment="1" applyProtection="1">
      <alignment vertical="center"/>
      <protection locked="0"/>
    </xf>
    <xf numFmtId="166" fontId="93" fillId="0" borderId="41" xfId="308" applyNumberFormat="1" applyFont="1" applyBorder="1" applyAlignment="1" applyProtection="1">
      <alignment vertical="center"/>
      <protection locked="0"/>
    </xf>
    <xf numFmtId="166" fontId="93" fillId="0" borderId="45" xfId="308" applyNumberFormat="1" applyFont="1" applyBorder="1" applyAlignment="1" applyProtection="1">
      <alignment vertical="center"/>
      <protection locked="0"/>
    </xf>
    <xf numFmtId="9" fontId="94" fillId="0" borderId="0" xfId="308" applyNumberFormat="1" applyFont="1" applyFill="1" applyBorder="1" applyAlignment="1" applyProtection="1">
      <alignment vertical="center"/>
      <protection locked="0"/>
    </xf>
    <xf numFmtId="6" fontId="94" fillId="0" borderId="0" xfId="308" applyNumberFormat="1" applyFont="1" applyFill="1" applyBorder="1" applyAlignment="1" applyProtection="1">
      <alignment vertical="center"/>
      <protection locked="0"/>
    </xf>
    <xf numFmtId="8" fontId="94" fillId="0" borderId="0" xfId="308" applyNumberFormat="1" applyFont="1" applyBorder="1" applyAlignment="1" applyProtection="1">
      <alignment horizontal="right" vertical="center"/>
      <protection locked="0"/>
    </xf>
    <xf numFmtId="166" fontId="35" fillId="61" borderId="8" xfId="308" applyNumberFormat="1" applyFont="1" applyFill="1" applyBorder="1" applyAlignment="1" applyProtection="1">
      <alignment vertical="center"/>
      <protection locked="0"/>
    </xf>
    <xf numFmtId="167" fontId="94" fillId="0" borderId="41" xfId="308" applyNumberFormat="1" applyFont="1" applyFill="1" applyBorder="1" applyAlignment="1" applyProtection="1">
      <alignment vertical="center"/>
      <protection locked="0"/>
    </xf>
    <xf numFmtId="166" fontId="94" fillId="62" borderId="8" xfId="308" applyNumberFormat="1" applyFont="1" applyFill="1" applyBorder="1" applyAlignment="1" applyProtection="1">
      <alignment vertical="center"/>
      <protection locked="0"/>
    </xf>
    <xf numFmtId="166" fontId="94" fillId="60" borderId="8" xfId="308" applyNumberFormat="1" applyFont="1" applyFill="1" applyBorder="1" applyAlignment="1" applyProtection="1">
      <alignment vertical="center"/>
      <protection locked="0"/>
    </xf>
    <xf numFmtId="166" fontId="94" fillId="59" borderId="8" xfId="308" applyNumberFormat="1" applyFont="1" applyFill="1" applyBorder="1" applyAlignment="1" applyProtection="1">
      <alignment vertical="center"/>
      <protection locked="0"/>
    </xf>
    <xf numFmtId="166" fontId="94" fillId="58" borderId="8" xfId="308" applyNumberFormat="1" applyFont="1" applyFill="1" applyBorder="1" applyAlignment="1" applyProtection="1">
      <alignment vertical="center"/>
      <protection locked="0"/>
    </xf>
    <xf numFmtId="0" fontId="93" fillId="0" borderId="0" xfId="308" applyFont="1" applyBorder="1" applyAlignment="1" applyProtection="1">
      <alignment vertical="center"/>
      <protection locked="0"/>
    </xf>
    <xf numFmtId="8" fontId="95" fillId="0" borderId="0" xfId="308" applyNumberFormat="1" applyFont="1" applyBorder="1" applyAlignment="1" applyProtection="1">
      <alignment vertical="center"/>
      <protection locked="0"/>
    </xf>
    <xf numFmtId="166" fontId="93" fillId="60" borderId="8" xfId="308" applyNumberFormat="1" applyFont="1" applyFill="1" applyBorder="1" applyAlignment="1" applyProtection="1">
      <alignment vertical="center"/>
      <protection locked="0"/>
    </xf>
    <xf numFmtId="166" fontId="93" fillId="59" borderId="8" xfId="308" applyNumberFormat="1" applyFont="1" applyFill="1" applyBorder="1" applyAlignment="1" applyProtection="1">
      <alignment vertical="center"/>
      <protection locked="0"/>
    </xf>
    <xf numFmtId="166" fontId="93" fillId="58" borderId="8" xfId="308" applyNumberFormat="1" applyFont="1" applyFill="1" applyBorder="1" applyAlignment="1" applyProtection="1">
      <alignment vertical="center"/>
      <protection locked="0"/>
    </xf>
    <xf numFmtId="0" fontId="0" fillId="0" borderId="0" xfId="0" applyNumberFormat="1" applyBorder="1" applyAlignment="1">
      <alignment horizontal="center" vertical="center"/>
    </xf>
    <xf numFmtId="169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Font="1" applyFill="1"/>
    <xf numFmtId="164" fontId="0" fillId="4" borderId="29" xfId="2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03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2" fillId="0" borderId="0" xfId="0" applyFont="1" applyAlignment="1"/>
    <xf numFmtId="0" fontId="103" fillId="0" borderId="0" xfId="0" applyFont="1" applyAlignment="1"/>
    <xf numFmtId="14" fontId="32" fillId="0" borderId="0" xfId="0" applyNumberFormat="1" applyFont="1" applyAlignment="1">
      <alignment horizontal="left"/>
    </xf>
    <xf numFmtId="0" fontId="5" fillId="0" borderId="0" xfId="0" applyFont="1"/>
    <xf numFmtId="0" fontId="32" fillId="0" borderId="66" xfId="0" applyFont="1" applyBorder="1" applyAlignment="1">
      <alignment horizontal="left"/>
    </xf>
    <xf numFmtId="0" fontId="32" fillId="0" borderId="0" xfId="0" applyFont="1" applyBorder="1"/>
    <xf numFmtId="0" fontId="103" fillId="0" borderId="67" xfId="0" applyFont="1" applyBorder="1" applyAlignment="1"/>
    <xf numFmtId="44" fontId="32" fillId="59" borderId="67" xfId="0" applyNumberFormat="1" applyFont="1" applyFill="1" applyBorder="1"/>
    <xf numFmtId="0" fontId="32" fillId="0" borderId="66" xfId="0" applyFont="1" applyBorder="1"/>
    <xf numFmtId="44" fontId="103" fillId="59" borderId="68" xfId="876" applyFont="1" applyFill="1" applyBorder="1" applyAlignment="1">
      <alignment wrapText="1"/>
    </xf>
    <xf numFmtId="0" fontId="32" fillId="59" borderId="69" xfId="0" applyFont="1" applyFill="1" applyBorder="1" applyAlignment="1"/>
    <xf numFmtId="0" fontId="32" fillId="59" borderId="70" xfId="0" applyFont="1" applyFill="1" applyBorder="1" applyAlignment="1"/>
    <xf numFmtId="44" fontId="32" fillId="59" borderId="73" xfId="876" applyFont="1" applyFill="1" applyBorder="1">
      <alignment horizontal="center" wrapText="1"/>
    </xf>
    <xf numFmtId="44" fontId="103" fillId="0" borderId="74" xfId="876" applyFont="1" applyBorder="1" applyAlignment="1">
      <alignment wrapText="1"/>
    </xf>
    <xf numFmtId="44" fontId="32" fillId="0" borderId="74" xfId="876" applyFont="1" applyBorder="1">
      <alignment horizontal="center" wrapText="1"/>
    </xf>
    <xf numFmtId="44" fontId="32" fillId="0" borderId="75" xfId="876" applyFont="1" applyBorder="1">
      <alignment horizontal="center" wrapText="1"/>
    </xf>
    <xf numFmtId="44" fontId="32" fillId="0" borderId="76" xfId="876" applyFont="1" applyBorder="1">
      <alignment horizontal="center" wrapText="1"/>
    </xf>
    <xf numFmtId="44" fontId="103" fillId="0" borderId="8" xfId="876" applyFont="1" applyAlignment="1">
      <alignment wrapText="1"/>
    </xf>
    <xf numFmtId="44" fontId="32" fillId="0" borderId="8" xfId="876" applyFont="1">
      <alignment horizontal="center" wrapText="1"/>
    </xf>
    <xf numFmtId="44" fontId="32" fillId="0" borderId="77" xfId="876" applyFont="1" applyBorder="1">
      <alignment horizontal="center" wrapText="1"/>
    </xf>
    <xf numFmtId="44" fontId="32" fillId="0" borderId="8" xfId="876" applyFont="1" applyAlignment="1">
      <alignment wrapText="1"/>
    </xf>
    <xf numFmtId="44" fontId="103" fillId="0" borderId="60" xfId="876" applyNumberFormat="1" applyFont="1" applyFill="1" applyBorder="1" applyAlignment="1">
      <alignment wrapText="1"/>
    </xf>
    <xf numFmtId="44" fontId="32" fillId="0" borderId="61" xfId="876" applyFont="1" applyFill="1" applyBorder="1">
      <alignment horizontal="center" wrapText="1"/>
    </xf>
    <xf numFmtId="44" fontId="32" fillId="0" borderId="29" xfId="876" applyFont="1" applyFill="1" applyBorder="1">
      <alignment horizontal="center" wrapText="1"/>
    </xf>
    <xf numFmtId="44" fontId="103" fillId="0" borderId="8" xfId="876" applyNumberFormat="1" applyFont="1" applyFill="1" applyBorder="1" applyAlignment="1">
      <alignment wrapText="1"/>
    </xf>
    <xf numFmtId="44" fontId="32" fillId="0" borderId="8" xfId="876" applyFont="1" applyFill="1" applyBorder="1">
      <alignment horizontal="center" wrapText="1"/>
    </xf>
    <xf numFmtId="44" fontId="32" fillId="0" borderId="9" xfId="876" applyFont="1" applyFill="1" applyBorder="1">
      <alignment horizontal="center" wrapText="1"/>
    </xf>
    <xf numFmtId="44" fontId="103" fillId="0" borderId="61" xfId="876" applyFont="1" applyFill="1" applyBorder="1" applyAlignment="1">
      <alignment wrapText="1"/>
    </xf>
    <xf numFmtId="44" fontId="103" fillId="0" borderId="75" xfId="876" applyFont="1" applyBorder="1" applyAlignment="1">
      <alignment wrapText="1"/>
    </xf>
    <xf numFmtId="44" fontId="32" fillId="0" borderId="18" xfId="876" applyFont="1" applyBorder="1">
      <alignment horizontal="center" wrapText="1"/>
    </xf>
    <xf numFmtId="44" fontId="32" fillId="0" borderId="0" xfId="876" applyFont="1" applyBorder="1">
      <alignment horizontal="center" wrapText="1"/>
    </xf>
    <xf numFmtId="0" fontId="103" fillId="0" borderId="0" xfId="0" applyFont="1"/>
    <xf numFmtId="44" fontId="103" fillId="0" borderId="41" xfId="876" applyFont="1" applyFill="1" applyBorder="1" applyAlignment="1">
      <alignment wrapText="1"/>
    </xf>
    <xf numFmtId="44" fontId="103" fillId="0" borderId="41" xfId="876" applyFont="1" applyFill="1" applyBorder="1">
      <alignment horizontal="center" wrapText="1"/>
    </xf>
    <xf numFmtId="44" fontId="103" fillId="0" borderId="78" xfId="876" applyFont="1" applyFill="1" applyBorder="1">
      <alignment horizontal="center" wrapText="1"/>
    </xf>
    <xf numFmtId="44" fontId="103" fillId="59" borderId="68" xfId="876" applyFont="1" applyFill="1" applyBorder="1" applyAlignment="1"/>
    <xf numFmtId="44" fontId="32" fillId="59" borderId="72" xfId="876" applyFont="1" applyFill="1" applyBorder="1" applyAlignment="1">
      <alignment horizontal="center"/>
    </xf>
    <xf numFmtId="44" fontId="32" fillId="59" borderId="79" xfId="876" applyFont="1" applyFill="1" applyBorder="1" applyAlignment="1">
      <alignment horizontal="center"/>
    </xf>
    <xf numFmtId="44" fontId="32" fillId="0" borderId="58" xfId="876" applyFont="1" applyBorder="1" applyAlignment="1"/>
    <xf numFmtId="44" fontId="32" fillId="0" borderId="56" xfId="876" applyFont="1" applyFill="1" applyBorder="1">
      <alignment horizontal="center" wrapText="1"/>
    </xf>
    <xf numFmtId="44" fontId="32" fillId="0" borderId="80" xfId="876" applyFont="1" applyFill="1" applyBorder="1">
      <alignment horizontal="center" wrapText="1"/>
    </xf>
    <xf numFmtId="0" fontId="104" fillId="0" borderId="0" xfId="0" applyFont="1"/>
    <xf numFmtId="44" fontId="32" fillId="0" borderId="0" xfId="0" applyNumberFormat="1" applyFont="1"/>
    <xf numFmtId="44" fontId="32" fillId="0" borderId="3" xfId="876" applyFont="1" applyBorder="1" applyAlignment="1"/>
    <xf numFmtId="44" fontId="32" fillId="0" borderId="16" xfId="876" applyFont="1" applyFill="1" applyBorder="1">
      <alignment horizontal="center" wrapText="1"/>
    </xf>
    <xf numFmtId="44" fontId="32" fillId="0" borderId="81" xfId="876" applyFont="1" applyBorder="1">
      <alignment horizontal="center" wrapText="1"/>
    </xf>
    <xf numFmtId="44" fontId="32" fillId="0" borderId="4" xfId="876" applyFont="1" applyBorder="1" applyAlignment="1"/>
    <xf numFmtId="44" fontId="32" fillId="0" borderId="82" xfId="876" applyFont="1" applyFill="1" applyBorder="1">
      <alignment horizontal="center" wrapText="1"/>
    </xf>
    <xf numFmtId="44" fontId="32" fillId="0" borderId="83" xfId="876" applyFont="1" applyBorder="1">
      <alignment horizontal="center" wrapText="1"/>
    </xf>
    <xf numFmtId="44" fontId="103" fillId="0" borderId="3" xfId="876" applyFont="1" applyBorder="1" applyAlignment="1"/>
    <xf numFmtId="44" fontId="32" fillId="0" borderId="1" xfId="876" applyFont="1" applyFill="1" applyBorder="1">
      <alignment horizontal="center" wrapText="1"/>
    </xf>
    <xf numFmtId="44" fontId="32" fillId="0" borderId="84" xfId="876" applyFont="1" applyBorder="1">
      <alignment horizontal="center" wrapText="1"/>
    </xf>
    <xf numFmtId="44" fontId="103" fillId="0" borderId="3" xfId="876" applyFont="1" applyBorder="1" applyAlignment="1">
      <alignment horizontal="right"/>
    </xf>
    <xf numFmtId="44" fontId="8" fillId="0" borderId="84" xfId="876" applyFont="1" applyBorder="1">
      <alignment horizontal="center" wrapText="1"/>
    </xf>
    <xf numFmtId="44" fontId="32" fillId="59" borderId="72" xfId="876" applyFont="1" applyFill="1" applyBorder="1">
      <alignment horizontal="center" wrapText="1"/>
    </xf>
    <xf numFmtId="44" fontId="32" fillId="59" borderId="67" xfId="876" applyFont="1" applyFill="1" applyBorder="1">
      <alignment horizontal="center" wrapText="1"/>
    </xf>
    <xf numFmtId="0" fontId="103" fillId="0" borderId="0" xfId="0" applyFont="1" applyBorder="1"/>
    <xf numFmtId="44" fontId="32" fillId="0" borderId="85" xfId="876" applyFont="1" applyFill="1" applyBorder="1" applyAlignment="1"/>
    <xf numFmtId="44" fontId="103" fillId="0" borderId="86" xfId="876" applyFont="1" applyFill="1" applyBorder="1">
      <alignment horizontal="center" wrapText="1"/>
    </xf>
    <xf numFmtId="44" fontId="103" fillId="0" borderId="87" xfId="876" applyFont="1" applyFill="1" applyBorder="1">
      <alignment horizontal="center" wrapText="1"/>
    </xf>
    <xf numFmtId="44" fontId="103" fillId="59" borderId="88" xfId="876" applyFont="1" applyFill="1" applyBorder="1" applyAlignment="1">
      <alignment wrapText="1"/>
    </xf>
    <xf numFmtId="44" fontId="103" fillId="59" borderId="66" xfId="876" applyFont="1" applyFill="1" applyBorder="1">
      <alignment horizontal="center" wrapText="1"/>
    </xf>
    <xf numFmtId="44" fontId="105" fillId="59" borderId="89" xfId="876" applyFont="1" applyFill="1" applyBorder="1">
      <alignment horizontal="center" wrapText="1"/>
    </xf>
    <xf numFmtId="0" fontId="93" fillId="0" borderId="0" xfId="308" applyFont="1" applyAlignment="1" applyProtection="1">
      <alignment horizontal="right" vertical="center"/>
      <protection locked="0"/>
    </xf>
    <xf numFmtId="1" fontId="94" fillId="0" borderId="14" xfId="308" applyNumberFormat="1" applyFont="1" applyFill="1" applyBorder="1" applyAlignment="1" applyProtection="1">
      <alignment horizontal="left" vertical="center"/>
      <protection locked="0"/>
    </xf>
    <xf numFmtId="1" fontId="94" fillId="0" borderId="16" xfId="308" applyNumberFormat="1" applyFont="1" applyFill="1" applyBorder="1" applyAlignment="1" applyProtection="1">
      <alignment horizontal="left" vertical="center"/>
      <protection locked="0"/>
    </xf>
    <xf numFmtId="1" fontId="94" fillId="0" borderId="15" xfId="308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 wrapText="1" indent="1"/>
    </xf>
    <xf numFmtId="165" fontId="0" fillId="0" borderId="17" xfId="1" applyNumberFormat="1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left" vertical="center"/>
    </xf>
    <xf numFmtId="165" fontId="0" fillId="0" borderId="63" xfId="1" applyNumberFormat="1" applyFont="1" applyBorder="1" applyAlignment="1">
      <alignment horizontal="left" vertical="center"/>
    </xf>
    <xf numFmtId="0" fontId="5" fillId="4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indent="1"/>
    </xf>
    <xf numFmtId="165" fontId="7" fillId="0" borderId="10" xfId="1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right"/>
    </xf>
    <xf numFmtId="164" fontId="5" fillId="4" borderId="29" xfId="0" applyNumberFormat="1" applyFont="1" applyFill="1" applyBorder="1" applyAlignment="1">
      <alignment horizontal="center" vertical="center" wrapText="1"/>
    </xf>
    <xf numFmtId="0" fontId="0" fillId="62" borderId="0" xfId="0" applyFill="1" applyAlignment="1">
      <alignment horizontal="right"/>
    </xf>
    <xf numFmtId="0" fontId="7" fillId="62" borderId="0" xfId="0" applyFont="1" applyFill="1" applyAlignment="1">
      <alignment horizontal="center" vertical="center" wrapText="1"/>
    </xf>
    <xf numFmtId="165" fontId="7" fillId="0" borderId="63" xfId="1" applyNumberFormat="1" applyFont="1" applyBorder="1" applyAlignment="1">
      <alignment horizontal="left" vertical="center"/>
    </xf>
    <xf numFmtId="165" fontId="0" fillId="0" borderId="9" xfId="1" applyNumberFormat="1" applyFont="1" applyFill="1" applyBorder="1" applyAlignment="1">
      <alignment horizontal="left" vertical="center"/>
    </xf>
    <xf numFmtId="165" fontId="7" fillId="0" borderId="26" xfId="1" applyNumberFormat="1" applyFont="1" applyBorder="1" applyAlignment="1">
      <alignment horizontal="left" vertical="center"/>
    </xf>
    <xf numFmtId="0" fontId="0" fillId="0" borderId="0" xfId="0" applyFill="1" applyBorder="1"/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vertical="center" wrapText="1"/>
    </xf>
    <xf numFmtId="164" fontId="0" fillId="4" borderId="10" xfId="2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0" fillId="0" borderId="7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96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91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92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2" xfId="0" applyBorder="1" applyAlignment="1">
      <alignment horizontal="center"/>
    </xf>
    <xf numFmtId="0" fontId="7" fillId="0" borderId="90" xfId="0" applyFont="1" applyBorder="1" applyAlignment="1">
      <alignment horizontal="right" vertical="center" indent="1"/>
    </xf>
    <xf numFmtId="0" fontId="7" fillId="0" borderId="82" xfId="0" applyFont="1" applyBorder="1" applyAlignment="1">
      <alignment horizontal="right" vertical="center" indent="1"/>
    </xf>
    <xf numFmtId="0" fontId="7" fillId="0" borderId="64" xfId="0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8" fillId="2" borderId="20" xfId="0" applyFont="1" applyFill="1" applyBorder="1" applyAlignment="1">
      <alignment horizontal="left" vertical="center" indent="3"/>
    </xf>
    <xf numFmtId="0" fontId="8" fillId="2" borderId="21" xfId="0" applyFont="1" applyFill="1" applyBorder="1" applyAlignment="1">
      <alignment horizontal="left" vertical="center" indent="3"/>
    </xf>
    <xf numFmtId="0" fontId="8" fillId="2" borderId="22" xfId="0" applyFont="1" applyFill="1" applyBorder="1" applyAlignment="1">
      <alignment horizontal="left" vertical="center" indent="3"/>
    </xf>
    <xf numFmtId="0" fontId="5" fillId="0" borderId="8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5" fillId="0" borderId="93" xfId="0" applyFont="1" applyBorder="1" applyAlignment="1">
      <alignment horizontal="right"/>
    </xf>
    <xf numFmtId="0" fontId="5" fillId="0" borderId="62" xfId="0" applyFont="1" applyBorder="1" applyAlignment="1">
      <alignment horizontal="right"/>
    </xf>
    <xf numFmtId="0" fontId="32" fillId="0" borderId="19" xfId="4" applyFont="1" applyFill="1" applyBorder="1" applyAlignment="1">
      <alignment horizontal="left"/>
    </xf>
    <xf numFmtId="0" fontId="32" fillId="0" borderId="8" xfId="4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6" xfId="0" applyFont="1" applyFill="1" applyBorder="1" applyAlignment="1">
      <alignment horizontal="left" vertical="center" wrapText="1" indent="3"/>
    </xf>
    <xf numFmtId="0" fontId="5" fillId="3" borderId="55" xfId="0" applyFont="1" applyFill="1" applyBorder="1" applyAlignment="1">
      <alignment horizontal="left" vertical="center" wrapText="1" indent="3"/>
    </xf>
    <xf numFmtId="0" fontId="5" fillId="3" borderId="95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55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10" fontId="5" fillId="0" borderId="8" xfId="0" applyNumberFormat="1" applyFont="1" applyFill="1" applyBorder="1" applyAlignment="1">
      <alignment horizontal="left" vertical="center" wrapText="1" indent="1"/>
    </xf>
    <xf numFmtId="10" fontId="0" fillId="0" borderId="8" xfId="0" applyNumberFormat="1" applyFill="1" applyBorder="1" applyAlignment="1">
      <alignment horizontal="left" vertical="center" wrapText="1" indent="1"/>
    </xf>
    <xf numFmtId="0" fontId="32" fillId="0" borderId="58" xfId="4" applyFont="1" applyFill="1" applyBorder="1" applyAlignment="1">
      <alignment horizontal="left"/>
    </xf>
    <xf numFmtId="0" fontId="32" fillId="0" borderId="56" xfId="4" applyFont="1" applyFill="1" applyBorder="1" applyAlignment="1">
      <alignment horizontal="left"/>
    </xf>
    <xf numFmtId="0" fontId="32" fillId="0" borderId="57" xfId="4" applyFont="1" applyFill="1" applyBorder="1" applyAlignment="1">
      <alignment horizontal="left"/>
    </xf>
    <xf numFmtId="10" fontId="0" fillId="0" borderId="23" xfId="0" applyNumberFormat="1" applyBorder="1" applyAlignment="1">
      <alignment horizontal="center"/>
    </xf>
    <xf numFmtId="165" fontId="0" fillId="0" borderId="23" xfId="1" applyNumberFormat="1" applyFont="1" applyBorder="1" applyAlignment="1">
      <alignment horizontal="left"/>
    </xf>
    <xf numFmtId="0" fontId="5" fillId="0" borderId="30" xfId="0" applyFont="1" applyBorder="1" applyAlignment="1">
      <alignment horizontal="left" indent="1"/>
    </xf>
    <xf numFmtId="0" fontId="5" fillId="0" borderId="16" xfId="0" applyFont="1" applyBorder="1" applyAlignment="1">
      <alignment horizontal="left" indent="1"/>
    </xf>
    <xf numFmtId="0" fontId="5" fillId="0" borderId="15" xfId="0" applyFont="1" applyBorder="1" applyAlignment="1">
      <alignment horizontal="left" indent="1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93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2" xfId="0" applyBorder="1" applyAlignment="1">
      <alignment horizontal="left" vertical="center" wrapText="1" indent="1"/>
    </xf>
    <xf numFmtId="0" fontId="0" fillId="0" borderId="62" xfId="0" applyNumberFormat="1" applyBorder="1" applyAlignment="1">
      <alignment horizontal="center" vertical="center"/>
    </xf>
    <xf numFmtId="169" fontId="0" fillId="0" borderId="62" xfId="0" applyNumberFormat="1" applyBorder="1" applyAlignment="1">
      <alignment horizontal="center" vertical="center"/>
    </xf>
    <xf numFmtId="0" fontId="5" fillId="0" borderId="58" xfId="0" applyFont="1" applyBorder="1" applyAlignment="1">
      <alignment horizontal="left" wrapText="1" indent="1"/>
    </xf>
    <xf numFmtId="0" fontId="0" fillId="0" borderId="56" xfId="0" applyBorder="1" applyAlignment="1">
      <alignment horizontal="left" wrapText="1" indent="1"/>
    </xf>
    <xf numFmtId="0" fontId="0" fillId="0" borderId="57" xfId="0" applyBorder="1" applyAlignment="1">
      <alignment horizontal="left" wrapText="1" indent="1"/>
    </xf>
    <xf numFmtId="0" fontId="5" fillId="4" borderId="7" xfId="0" applyFont="1" applyFill="1" applyBorder="1" applyAlignment="1">
      <alignment horizontal="left" vertical="center" wrapText="1" indent="3"/>
    </xf>
    <xf numFmtId="0" fontId="5" fillId="4" borderId="6" xfId="0" applyFont="1" applyFill="1" applyBorder="1" applyAlignment="1">
      <alignment horizontal="left" vertical="center" wrapText="1" indent="3"/>
    </xf>
    <xf numFmtId="0" fontId="5" fillId="4" borderId="55" xfId="0" applyFont="1" applyFill="1" applyBorder="1" applyAlignment="1">
      <alignment horizontal="left" vertical="center" wrapText="1" indent="3"/>
    </xf>
    <xf numFmtId="0" fontId="10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8" fontId="5" fillId="0" borderId="14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left" vertical="top" wrapText="1"/>
    </xf>
    <xf numFmtId="1" fontId="0" fillId="0" borderId="14" xfId="0" applyNumberForma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5" fillId="4" borderId="60" xfId="2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left" vertical="center" wrapText="1" indent="3"/>
    </xf>
    <xf numFmtId="0" fontId="5" fillId="4" borderId="60" xfId="0" applyFont="1" applyFill="1" applyBorder="1" applyAlignment="1">
      <alignment horizontal="left" vertical="center" wrapText="1" indent="3"/>
    </xf>
    <xf numFmtId="0" fontId="5" fillId="4" borderId="61" xfId="2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center" wrapText="1" indent="1"/>
    </xf>
    <xf numFmtId="0" fontId="0" fillId="0" borderId="0" xfId="0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0" borderId="23" xfId="0" applyFont="1" applyBorder="1" applyAlignment="1">
      <alignment horizontal="left" indent="1"/>
    </xf>
    <xf numFmtId="0" fontId="5" fillId="0" borderId="19" xfId="0" applyFont="1" applyBorder="1" applyAlignment="1">
      <alignment horizontal="left" indent="1"/>
    </xf>
    <xf numFmtId="169" fontId="0" fillId="0" borderId="8" xfId="0" applyNumberForma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5" fillId="4" borderId="94" xfId="0" applyFont="1" applyFill="1" applyBorder="1" applyAlignment="1">
      <alignment horizontal="left" vertical="center" wrapText="1" indent="3"/>
    </xf>
    <xf numFmtId="0" fontId="5" fillId="4" borderId="61" xfId="0" applyFont="1" applyFill="1" applyBorder="1" applyAlignment="1">
      <alignment horizontal="left" vertical="center" wrapText="1" indent="3"/>
    </xf>
    <xf numFmtId="0" fontId="5" fillId="4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left" vertical="center" indent="1"/>
    </xf>
    <xf numFmtId="0" fontId="0" fillId="0" borderId="8" xfId="0" applyBorder="1" applyAlignment="1">
      <alignment horizontal="left" vertical="center" wrapText="1" indent="1"/>
    </xf>
    <xf numFmtId="0" fontId="106" fillId="0" borderId="20" xfId="0" applyFont="1" applyBorder="1" applyAlignment="1">
      <alignment horizontal="left"/>
    </xf>
    <xf numFmtId="0" fontId="106" fillId="0" borderId="21" xfId="0" applyFont="1" applyBorder="1" applyAlignment="1">
      <alignment horizontal="left"/>
    </xf>
    <xf numFmtId="0" fontId="106" fillId="0" borderId="22" xfId="0" applyFont="1" applyBorder="1" applyAlignment="1">
      <alignment horizontal="left"/>
    </xf>
    <xf numFmtId="10" fontId="0" fillId="0" borderId="8" xfId="0" applyNumberFormat="1" applyBorder="1" applyAlignment="1">
      <alignment horizontal="center"/>
    </xf>
    <xf numFmtId="165" fontId="0" fillId="0" borderId="8" xfId="1" applyNumberFormat="1" applyFont="1" applyBorder="1" applyAlignment="1">
      <alignment horizontal="left"/>
    </xf>
    <xf numFmtId="0" fontId="5" fillId="4" borderId="2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indent="1"/>
    </xf>
    <xf numFmtId="10" fontId="0" fillId="0" borderId="8" xfId="0" applyNumberFormat="1" applyBorder="1" applyAlignment="1">
      <alignment horizontal="center" vertical="center"/>
    </xf>
    <xf numFmtId="0" fontId="93" fillId="0" borderId="0" xfId="308" applyFont="1" applyAlignment="1" applyProtection="1">
      <alignment horizontal="right" vertical="center"/>
      <protection locked="0"/>
    </xf>
    <xf numFmtId="0" fontId="93" fillId="0" borderId="11" xfId="308" applyFont="1" applyBorder="1" applyAlignment="1" applyProtection="1">
      <alignment horizontal="right" vertical="center"/>
      <protection locked="0"/>
    </xf>
    <xf numFmtId="1" fontId="94" fillId="0" borderId="14" xfId="308" applyNumberFormat="1" applyFont="1" applyFill="1" applyBorder="1" applyAlignment="1" applyProtection="1">
      <alignment horizontal="left" vertical="center"/>
      <protection locked="0"/>
    </xf>
    <xf numFmtId="1" fontId="94" fillId="0" borderId="16" xfId="308" applyNumberFormat="1" applyFont="1" applyFill="1" applyBorder="1" applyAlignment="1" applyProtection="1">
      <alignment horizontal="left" vertical="center"/>
      <protection locked="0"/>
    </xf>
    <xf numFmtId="1" fontId="94" fillId="0" borderId="15" xfId="308" applyNumberFormat="1" applyFont="1" applyFill="1" applyBorder="1" applyAlignment="1" applyProtection="1">
      <alignment horizontal="left" vertical="center"/>
      <protection locked="0"/>
    </xf>
    <xf numFmtId="0" fontId="94" fillId="0" borderId="14" xfId="308" applyFont="1" applyBorder="1" applyAlignment="1" applyProtection="1">
      <alignment horizontal="left" vertical="center" indent="4"/>
      <protection locked="0"/>
    </xf>
    <xf numFmtId="0" fontId="94" fillId="0" borderId="16" xfId="308" applyFont="1" applyBorder="1" applyAlignment="1" applyProtection="1">
      <alignment horizontal="left" vertical="center" indent="4"/>
      <protection locked="0"/>
    </xf>
    <xf numFmtId="0" fontId="94" fillId="0" borderId="15" xfId="308" applyFont="1" applyBorder="1" applyAlignment="1" applyProtection="1">
      <alignment horizontal="left" vertical="center" indent="4"/>
      <protection locked="0"/>
    </xf>
    <xf numFmtId="164" fontId="38" fillId="61" borderId="14" xfId="2" applyNumberFormat="1" applyFont="1" applyFill="1" applyBorder="1" applyAlignment="1" applyProtection="1">
      <alignment horizontal="left" vertical="center" wrapText="1"/>
      <protection locked="0"/>
    </xf>
    <xf numFmtId="164" fontId="38" fillId="61" borderId="16" xfId="2" applyNumberFormat="1" applyFont="1" applyFill="1" applyBorder="1" applyAlignment="1" applyProtection="1">
      <alignment horizontal="left" vertical="center" wrapText="1"/>
      <protection locked="0"/>
    </xf>
    <xf numFmtId="164" fontId="38" fillId="61" borderId="15" xfId="2" applyNumberFormat="1" applyFont="1" applyFill="1" applyBorder="1" applyAlignment="1" applyProtection="1">
      <alignment horizontal="left" vertical="center" wrapText="1"/>
      <protection locked="0"/>
    </xf>
    <xf numFmtId="0" fontId="94" fillId="0" borderId="14" xfId="308" applyFont="1" applyBorder="1" applyAlignment="1" applyProtection="1">
      <alignment horizontal="left" vertical="center"/>
      <protection locked="0"/>
    </xf>
    <xf numFmtId="0" fontId="94" fillId="0" borderId="16" xfId="308" applyFont="1" applyBorder="1" applyAlignment="1" applyProtection="1">
      <alignment horizontal="left" vertical="center"/>
      <protection locked="0"/>
    </xf>
    <xf numFmtId="0" fontId="94" fillId="0" borderId="15" xfId="308" applyFont="1" applyBorder="1" applyAlignment="1" applyProtection="1">
      <alignment horizontal="left" vertical="center"/>
      <protection locked="0"/>
    </xf>
    <xf numFmtId="0" fontId="94" fillId="63" borderId="14" xfId="308" applyFont="1" applyFill="1" applyBorder="1" applyAlignment="1" applyProtection="1">
      <alignment horizontal="left" vertical="center"/>
      <protection locked="0"/>
    </xf>
    <xf numFmtId="0" fontId="94" fillId="63" borderId="16" xfId="308" applyFont="1" applyFill="1" applyBorder="1" applyAlignment="1" applyProtection="1">
      <alignment horizontal="left" vertical="center"/>
      <protection locked="0"/>
    </xf>
    <xf numFmtId="0" fontId="94" fillId="63" borderId="15" xfId="308" applyFont="1" applyFill="1" applyBorder="1" applyAlignment="1" applyProtection="1">
      <alignment horizontal="left" vertical="center"/>
      <protection locked="0"/>
    </xf>
    <xf numFmtId="8" fontId="94" fillId="64" borderId="14" xfId="308" applyNumberFormat="1" applyFont="1" applyFill="1" applyBorder="1" applyAlignment="1" applyProtection="1">
      <alignment horizontal="center" vertical="center" wrapText="1"/>
      <protection locked="0"/>
    </xf>
    <xf numFmtId="8" fontId="94" fillId="64" borderId="16" xfId="308" applyNumberFormat="1" applyFont="1" applyFill="1" applyBorder="1" applyAlignment="1" applyProtection="1">
      <alignment horizontal="center" vertical="center" wrapText="1"/>
      <protection locked="0"/>
    </xf>
    <xf numFmtId="8" fontId="94" fillId="64" borderId="15" xfId="308" applyNumberFormat="1" applyFont="1" applyFill="1" applyBorder="1" applyAlignment="1" applyProtection="1">
      <alignment horizontal="center" vertical="center" wrapText="1"/>
      <protection locked="0"/>
    </xf>
    <xf numFmtId="0" fontId="94" fillId="0" borderId="12" xfId="308" applyFont="1" applyBorder="1" applyAlignment="1" applyProtection="1">
      <alignment horizontal="left" vertical="center" indent="4"/>
      <protection locked="0"/>
    </xf>
    <xf numFmtId="0" fontId="94" fillId="0" borderId="1" xfId="308" applyFont="1" applyBorder="1" applyAlignment="1" applyProtection="1">
      <alignment horizontal="left" vertical="center" indent="4"/>
      <protection locked="0"/>
    </xf>
    <xf numFmtId="0" fontId="94" fillId="0" borderId="13" xfId="308" applyFont="1" applyBorder="1" applyAlignment="1" applyProtection="1">
      <alignment horizontal="left" vertical="center" indent="4"/>
      <protection locked="0"/>
    </xf>
    <xf numFmtId="0" fontId="93" fillId="0" borderId="0" xfId="308" applyFont="1" applyFill="1" applyAlignment="1" applyProtection="1">
      <alignment horizontal="right" vertical="center"/>
      <protection locked="0"/>
    </xf>
    <xf numFmtId="0" fontId="94" fillId="0" borderId="14" xfId="308" applyFont="1" applyFill="1" applyBorder="1" applyAlignment="1" applyProtection="1">
      <alignment horizontal="left" vertical="center"/>
      <protection locked="0"/>
    </xf>
    <xf numFmtId="0" fontId="94" fillId="0" borderId="16" xfId="308" applyFont="1" applyFill="1" applyBorder="1" applyAlignment="1" applyProtection="1">
      <alignment horizontal="left" vertical="center"/>
      <protection locked="0"/>
    </xf>
    <xf numFmtId="0" fontId="94" fillId="0" borderId="15" xfId="308" applyFont="1" applyFill="1" applyBorder="1" applyAlignment="1" applyProtection="1">
      <alignment horizontal="left" vertical="center"/>
      <protection locked="0"/>
    </xf>
    <xf numFmtId="8" fontId="38" fillId="61" borderId="42" xfId="308" applyNumberFormat="1" applyFont="1" applyFill="1" applyBorder="1" applyAlignment="1" applyProtection="1">
      <alignment horizontal="right" vertical="center"/>
      <protection locked="0"/>
    </xf>
    <xf numFmtId="8" fontId="38" fillId="61" borderId="43" xfId="308" applyNumberFormat="1" applyFont="1" applyFill="1" applyBorder="1" applyAlignment="1" applyProtection="1">
      <alignment horizontal="right" vertical="center"/>
      <protection locked="0"/>
    </xf>
    <xf numFmtId="8" fontId="38" fillId="61" borderId="44" xfId="308" applyNumberFormat="1" applyFont="1" applyFill="1" applyBorder="1" applyAlignment="1" applyProtection="1">
      <alignment horizontal="right" vertical="center"/>
      <protection locked="0"/>
    </xf>
    <xf numFmtId="8" fontId="38" fillId="61" borderId="14" xfId="308" applyNumberFormat="1" applyFont="1" applyFill="1" applyBorder="1" applyAlignment="1" applyProtection="1">
      <alignment horizontal="right" vertical="center"/>
      <protection locked="0"/>
    </xf>
    <xf numFmtId="8" fontId="38" fillId="61" borderId="16" xfId="308" applyNumberFormat="1" applyFont="1" applyFill="1" applyBorder="1" applyAlignment="1" applyProtection="1">
      <alignment horizontal="right" vertical="center"/>
      <protection locked="0"/>
    </xf>
    <xf numFmtId="8" fontId="38" fillId="61" borderId="15" xfId="308" applyNumberFormat="1" applyFont="1" applyFill="1" applyBorder="1" applyAlignment="1" applyProtection="1">
      <alignment horizontal="right" vertical="center"/>
      <protection locked="0"/>
    </xf>
    <xf numFmtId="0" fontId="32" fillId="59" borderId="71" xfId="0" applyFont="1" applyFill="1" applyBorder="1" applyAlignment="1">
      <alignment horizontal="center"/>
    </xf>
    <xf numFmtId="0" fontId="32" fillId="59" borderId="72" xfId="0" applyFont="1" applyFill="1" applyBorder="1" applyAlignment="1">
      <alignment horizontal="center"/>
    </xf>
    <xf numFmtId="0" fontId="32" fillId="59" borderId="69" xfId="0" applyFont="1" applyFill="1" applyBorder="1" applyAlignment="1">
      <alignment horizontal="center"/>
    </xf>
    <xf numFmtId="0" fontId="7" fillId="0" borderId="8" xfId="0" applyFont="1" applyBorder="1" applyAlignment="1">
      <alignment horizontal="right" vertical="center" indent="1"/>
    </xf>
    <xf numFmtId="165" fontId="7" fillId="0" borderId="8" xfId="1" applyNumberFormat="1" applyFont="1" applyBorder="1" applyAlignment="1">
      <alignment horizontal="left" vertical="center"/>
    </xf>
    <xf numFmtId="165" fontId="0" fillId="0" borderId="8" xfId="1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 indent="1"/>
    </xf>
  </cellXfs>
  <cellStyles count="877">
    <cellStyle name="20% - Accent1 2" xfId="59" xr:uid="{00000000-0005-0000-0000-000000000000}"/>
    <cellStyle name="20% - Accent1 2 2" xfId="60" xr:uid="{00000000-0005-0000-0000-000001000000}"/>
    <cellStyle name="20% - Accent1 2 2 2" xfId="61" xr:uid="{00000000-0005-0000-0000-000002000000}"/>
    <cellStyle name="20% - Accent1 2 2 3" xfId="678" xr:uid="{00000000-0005-0000-0000-000003000000}"/>
    <cellStyle name="20% - Accent1 2 3" xfId="677" xr:uid="{00000000-0005-0000-0000-000004000000}"/>
    <cellStyle name="20% - Accent1 2 4" xfId="612" xr:uid="{00000000-0005-0000-0000-000005000000}"/>
    <cellStyle name="20% - Accent1 3" xfId="62" xr:uid="{00000000-0005-0000-0000-000006000000}"/>
    <cellStyle name="20% - Accent1 4" xfId="63" xr:uid="{00000000-0005-0000-0000-000007000000}"/>
    <cellStyle name="20% - Accent1 4 2" xfId="679" xr:uid="{00000000-0005-0000-0000-000008000000}"/>
    <cellStyle name="20% - Accent2 2" xfId="64" xr:uid="{00000000-0005-0000-0000-000009000000}"/>
    <cellStyle name="20% - Accent2 2 2" xfId="65" xr:uid="{00000000-0005-0000-0000-00000A000000}"/>
    <cellStyle name="20% - Accent2 2 2 2" xfId="66" xr:uid="{00000000-0005-0000-0000-00000B000000}"/>
    <cellStyle name="20% - Accent2 2 2 3" xfId="681" xr:uid="{00000000-0005-0000-0000-00000C000000}"/>
    <cellStyle name="20% - Accent2 2 3" xfId="680" xr:uid="{00000000-0005-0000-0000-00000D000000}"/>
    <cellStyle name="20% - Accent2 2 4" xfId="613" xr:uid="{00000000-0005-0000-0000-00000E000000}"/>
    <cellStyle name="20% - Accent2 3" xfId="67" xr:uid="{00000000-0005-0000-0000-00000F000000}"/>
    <cellStyle name="20% - Accent2 4" xfId="68" xr:uid="{00000000-0005-0000-0000-000010000000}"/>
    <cellStyle name="20% - Accent2 4 2" xfId="682" xr:uid="{00000000-0005-0000-0000-000011000000}"/>
    <cellStyle name="20% - Accent3 2" xfId="69" xr:uid="{00000000-0005-0000-0000-000012000000}"/>
    <cellStyle name="20% - Accent3 2 2" xfId="70" xr:uid="{00000000-0005-0000-0000-000013000000}"/>
    <cellStyle name="20% - Accent3 2 2 2" xfId="71" xr:uid="{00000000-0005-0000-0000-000014000000}"/>
    <cellStyle name="20% - Accent3 2 2 3" xfId="684" xr:uid="{00000000-0005-0000-0000-000015000000}"/>
    <cellStyle name="20% - Accent3 2 3" xfId="683" xr:uid="{00000000-0005-0000-0000-000016000000}"/>
    <cellStyle name="20% - Accent3 2 4" xfId="614" xr:uid="{00000000-0005-0000-0000-000017000000}"/>
    <cellStyle name="20% - Accent3 3" xfId="72" xr:uid="{00000000-0005-0000-0000-000018000000}"/>
    <cellStyle name="20% - Accent3 4" xfId="73" xr:uid="{00000000-0005-0000-0000-000019000000}"/>
    <cellStyle name="20% - Accent3 4 2" xfId="685" xr:uid="{00000000-0005-0000-0000-00001A000000}"/>
    <cellStyle name="20% - Accent4 2" xfId="74" xr:uid="{00000000-0005-0000-0000-00001B000000}"/>
    <cellStyle name="20% - Accent4 2 2" xfId="75" xr:uid="{00000000-0005-0000-0000-00001C000000}"/>
    <cellStyle name="20% - Accent4 2 2 2" xfId="76" xr:uid="{00000000-0005-0000-0000-00001D000000}"/>
    <cellStyle name="20% - Accent4 2 2 3" xfId="687" xr:uid="{00000000-0005-0000-0000-00001E000000}"/>
    <cellStyle name="20% - Accent4 2 3" xfId="686" xr:uid="{00000000-0005-0000-0000-00001F000000}"/>
    <cellStyle name="20% - Accent4 2 4" xfId="615" xr:uid="{00000000-0005-0000-0000-000020000000}"/>
    <cellStyle name="20% - Accent4 3" xfId="77" xr:uid="{00000000-0005-0000-0000-000021000000}"/>
    <cellStyle name="20% - Accent4 4" xfId="78" xr:uid="{00000000-0005-0000-0000-000022000000}"/>
    <cellStyle name="20% - Accent4 4 2" xfId="688" xr:uid="{00000000-0005-0000-0000-000023000000}"/>
    <cellStyle name="20% - Accent5 2" xfId="79" xr:uid="{00000000-0005-0000-0000-000024000000}"/>
    <cellStyle name="20% - Accent5 2 2" xfId="80" xr:uid="{00000000-0005-0000-0000-000025000000}"/>
    <cellStyle name="20% - Accent5 2 2 2" xfId="81" xr:uid="{00000000-0005-0000-0000-000026000000}"/>
    <cellStyle name="20% - Accent5 2 2 3" xfId="690" xr:uid="{00000000-0005-0000-0000-000027000000}"/>
    <cellStyle name="20% - Accent5 2 3" xfId="689" xr:uid="{00000000-0005-0000-0000-000028000000}"/>
    <cellStyle name="20% - Accent5 2 4" xfId="616" xr:uid="{00000000-0005-0000-0000-000029000000}"/>
    <cellStyle name="20% - Accent5 3" xfId="82" xr:uid="{00000000-0005-0000-0000-00002A000000}"/>
    <cellStyle name="20% - Accent5 4" xfId="83" xr:uid="{00000000-0005-0000-0000-00002B000000}"/>
    <cellStyle name="20% - Accent5 4 2" xfId="691" xr:uid="{00000000-0005-0000-0000-00002C000000}"/>
    <cellStyle name="20% - Accent6 2" xfId="84" xr:uid="{00000000-0005-0000-0000-00002D000000}"/>
    <cellStyle name="20% - Accent6 2 2" xfId="85" xr:uid="{00000000-0005-0000-0000-00002E000000}"/>
    <cellStyle name="20% - Accent6 2 2 2" xfId="86" xr:uid="{00000000-0005-0000-0000-00002F000000}"/>
    <cellStyle name="20% - Accent6 2 2 3" xfId="693" xr:uid="{00000000-0005-0000-0000-000030000000}"/>
    <cellStyle name="20% - Accent6 2 3" xfId="692" xr:uid="{00000000-0005-0000-0000-000031000000}"/>
    <cellStyle name="20% - Accent6 2 4" xfId="617" xr:uid="{00000000-0005-0000-0000-000032000000}"/>
    <cellStyle name="20% - Accent6 3" xfId="87" xr:uid="{00000000-0005-0000-0000-000033000000}"/>
    <cellStyle name="20% - Accent6 4" xfId="88" xr:uid="{00000000-0005-0000-0000-000034000000}"/>
    <cellStyle name="20% - Accent6 4 2" xfId="694" xr:uid="{00000000-0005-0000-0000-000035000000}"/>
    <cellStyle name="40% - Accent1 2" xfId="89" xr:uid="{00000000-0005-0000-0000-000036000000}"/>
    <cellStyle name="40% - Accent1 2 2" xfId="90" xr:uid="{00000000-0005-0000-0000-000037000000}"/>
    <cellStyle name="40% - Accent1 2 2 2" xfId="91" xr:uid="{00000000-0005-0000-0000-000038000000}"/>
    <cellStyle name="40% - Accent1 2 2 3" xfId="696" xr:uid="{00000000-0005-0000-0000-000039000000}"/>
    <cellStyle name="40% - Accent1 2 3" xfId="695" xr:uid="{00000000-0005-0000-0000-00003A000000}"/>
    <cellStyle name="40% - Accent1 2 4" xfId="618" xr:uid="{00000000-0005-0000-0000-00003B000000}"/>
    <cellStyle name="40% - Accent1 3" xfId="92" xr:uid="{00000000-0005-0000-0000-00003C000000}"/>
    <cellStyle name="40% - Accent1 4" xfId="93" xr:uid="{00000000-0005-0000-0000-00003D000000}"/>
    <cellStyle name="40% - Accent1 4 2" xfId="697" xr:uid="{00000000-0005-0000-0000-00003E000000}"/>
    <cellStyle name="40% - Accent2 2" xfId="94" xr:uid="{00000000-0005-0000-0000-00003F000000}"/>
    <cellStyle name="40% - Accent2 2 2" xfId="95" xr:uid="{00000000-0005-0000-0000-000040000000}"/>
    <cellStyle name="40% - Accent2 2 2 2" xfId="96" xr:uid="{00000000-0005-0000-0000-000041000000}"/>
    <cellStyle name="40% - Accent2 2 2 3" xfId="699" xr:uid="{00000000-0005-0000-0000-000042000000}"/>
    <cellStyle name="40% - Accent2 2 3" xfId="698" xr:uid="{00000000-0005-0000-0000-000043000000}"/>
    <cellStyle name="40% - Accent2 2 4" xfId="619" xr:uid="{00000000-0005-0000-0000-000044000000}"/>
    <cellStyle name="40% - Accent2 3" xfId="97" xr:uid="{00000000-0005-0000-0000-000045000000}"/>
    <cellStyle name="40% - Accent2 4" xfId="98" xr:uid="{00000000-0005-0000-0000-000046000000}"/>
    <cellStyle name="40% - Accent2 4 2" xfId="700" xr:uid="{00000000-0005-0000-0000-000047000000}"/>
    <cellStyle name="40% - Accent3 2" xfId="99" xr:uid="{00000000-0005-0000-0000-000048000000}"/>
    <cellStyle name="40% - Accent3 2 2" xfId="100" xr:uid="{00000000-0005-0000-0000-000049000000}"/>
    <cellStyle name="40% - Accent3 2 2 2" xfId="101" xr:uid="{00000000-0005-0000-0000-00004A000000}"/>
    <cellStyle name="40% - Accent3 2 2 3" xfId="702" xr:uid="{00000000-0005-0000-0000-00004B000000}"/>
    <cellStyle name="40% - Accent3 2 3" xfId="701" xr:uid="{00000000-0005-0000-0000-00004C000000}"/>
    <cellStyle name="40% - Accent3 2 4" xfId="620" xr:uid="{00000000-0005-0000-0000-00004D000000}"/>
    <cellStyle name="40% - Accent3 3" xfId="102" xr:uid="{00000000-0005-0000-0000-00004E000000}"/>
    <cellStyle name="40% - Accent3 4" xfId="103" xr:uid="{00000000-0005-0000-0000-00004F000000}"/>
    <cellStyle name="40% - Accent3 4 2" xfId="703" xr:uid="{00000000-0005-0000-0000-000050000000}"/>
    <cellStyle name="40% - Accent4 2" xfId="104" xr:uid="{00000000-0005-0000-0000-000051000000}"/>
    <cellStyle name="40% - Accent4 2 2" xfId="105" xr:uid="{00000000-0005-0000-0000-000052000000}"/>
    <cellStyle name="40% - Accent4 2 2 2" xfId="106" xr:uid="{00000000-0005-0000-0000-000053000000}"/>
    <cellStyle name="40% - Accent4 2 2 3" xfId="705" xr:uid="{00000000-0005-0000-0000-000054000000}"/>
    <cellStyle name="40% - Accent4 2 3" xfId="704" xr:uid="{00000000-0005-0000-0000-000055000000}"/>
    <cellStyle name="40% - Accent4 2 4" xfId="621" xr:uid="{00000000-0005-0000-0000-000056000000}"/>
    <cellStyle name="40% - Accent4 3" xfId="107" xr:uid="{00000000-0005-0000-0000-000057000000}"/>
    <cellStyle name="40% - Accent4 4" xfId="108" xr:uid="{00000000-0005-0000-0000-000058000000}"/>
    <cellStyle name="40% - Accent4 4 2" xfId="706" xr:uid="{00000000-0005-0000-0000-000059000000}"/>
    <cellStyle name="40% - Accent5 2" xfId="109" xr:uid="{00000000-0005-0000-0000-00005A000000}"/>
    <cellStyle name="40% - Accent5 2 2" xfId="110" xr:uid="{00000000-0005-0000-0000-00005B000000}"/>
    <cellStyle name="40% - Accent5 2 2 2" xfId="111" xr:uid="{00000000-0005-0000-0000-00005C000000}"/>
    <cellStyle name="40% - Accent5 2 2 3" xfId="708" xr:uid="{00000000-0005-0000-0000-00005D000000}"/>
    <cellStyle name="40% - Accent5 2 3" xfId="707" xr:uid="{00000000-0005-0000-0000-00005E000000}"/>
    <cellStyle name="40% - Accent5 2 4" xfId="622" xr:uid="{00000000-0005-0000-0000-00005F000000}"/>
    <cellStyle name="40% - Accent5 3" xfId="112" xr:uid="{00000000-0005-0000-0000-000060000000}"/>
    <cellStyle name="40% - Accent5 4" xfId="113" xr:uid="{00000000-0005-0000-0000-000061000000}"/>
    <cellStyle name="40% - Accent5 4 2" xfId="709" xr:uid="{00000000-0005-0000-0000-000062000000}"/>
    <cellStyle name="40% - Accent6 2" xfId="114" xr:uid="{00000000-0005-0000-0000-000063000000}"/>
    <cellStyle name="40% - Accent6 2 2" xfId="115" xr:uid="{00000000-0005-0000-0000-000064000000}"/>
    <cellStyle name="40% - Accent6 2 2 2" xfId="116" xr:uid="{00000000-0005-0000-0000-000065000000}"/>
    <cellStyle name="40% - Accent6 2 2 3" xfId="711" xr:uid="{00000000-0005-0000-0000-000066000000}"/>
    <cellStyle name="40% - Accent6 2 3" xfId="710" xr:uid="{00000000-0005-0000-0000-000067000000}"/>
    <cellStyle name="40% - Accent6 2 4" xfId="623" xr:uid="{00000000-0005-0000-0000-000068000000}"/>
    <cellStyle name="40% - Accent6 3" xfId="117" xr:uid="{00000000-0005-0000-0000-000069000000}"/>
    <cellStyle name="40% - Accent6 4" xfId="118" xr:uid="{00000000-0005-0000-0000-00006A000000}"/>
    <cellStyle name="40% - Accent6 4 2" xfId="712" xr:uid="{00000000-0005-0000-0000-00006B000000}"/>
    <cellStyle name="60% - Accent1 2" xfId="119" xr:uid="{00000000-0005-0000-0000-00006C000000}"/>
    <cellStyle name="60% - Accent1 2 2" xfId="714" xr:uid="{00000000-0005-0000-0000-00006D000000}"/>
    <cellStyle name="60% - Accent1 2 3" xfId="713" xr:uid="{00000000-0005-0000-0000-00006E000000}"/>
    <cellStyle name="60% - Accent1 3" xfId="120" xr:uid="{00000000-0005-0000-0000-00006F000000}"/>
    <cellStyle name="60% - Accent1 3 2" xfId="715" xr:uid="{00000000-0005-0000-0000-000070000000}"/>
    <cellStyle name="60% - Accent2 2" xfId="121" xr:uid="{00000000-0005-0000-0000-000071000000}"/>
    <cellStyle name="60% - Accent2 2 2" xfId="717" xr:uid="{00000000-0005-0000-0000-000072000000}"/>
    <cellStyle name="60% - Accent2 2 3" xfId="716" xr:uid="{00000000-0005-0000-0000-000073000000}"/>
    <cellStyle name="60% - Accent2 3" xfId="122" xr:uid="{00000000-0005-0000-0000-000074000000}"/>
    <cellStyle name="60% - Accent2 3 2" xfId="718" xr:uid="{00000000-0005-0000-0000-000075000000}"/>
    <cellStyle name="60% - Accent3 2" xfId="123" xr:uid="{00000000-0005-0000-0000-000076000000}"/>
    <cellStyle name="60% - Accent3 2 2" xfId="720" xr:uid="{00000000-0005-0000-0000-000077000000}"/>
    <cellStyle name="60% - Accent3 2 3" xfId="719" xr:uid="{00000000-0005-0000-0000-000078000000}"/>
    <cellStyle name="60% - Accent3 3" xfId="124" xr:uid="{00000000-0005-0000-0000-000079000000}"/>
    <cellStyle name="60% - Accent3 3 2" xfId="721" xr:uid="{00000000-0005-0000-0000-00007A000000}"/>
    <cellStyle name="60% - Accent4 2" xfId="125" xr:uid="{00000000-0005-0000-0000-00007B000000}"/>
    <cellStyle name="60% - Accent4 2 2" xfId="723" xr:uid="{00000000-0005-0000-0000-00007C000000}"/>
    <cellStyle name="60% - Accent4 2 3" xfId="722" xr:uid="{00000000-0005-0000-0000-00007D000000}"/>
    <cellStyle name="60% - Accent4 3" xfId="126" xr:uid="{00000000-0005-0000-0000-00007E000000}"/>
    <cellStyle name="60% - Accent4 3 2" xfId="724" xr:uid="{00000000-0005-0000-0000-00007F000000}"/>
    <cellStyle name="60% - Accent5 2" xfId="127" xr:uid="{00000000-0005-0000-0000-000080000000}"/>
    <cellStyle name="60% - Accent5 2 2" xfId="726" xr:uid="{00000000-0005-0000-0000-000081000000}"/>
    <cellStyle name="60% - Accent5 2 3" xfId="725" xr:uid="{00000000-0005-0000-0000-000082000000}"/>
    <cellStyle name="60% - Accent5 3" xfId="128" xr:uid="{00000000-0005-0000-0000-000083000000}"/>
    <cellStyle name="60% - Accent5 3 2" xfId="727" xr:uid="{00000000-0005-0000-0000-000084000000}"/>
    <cellStyle name="60% - Accent6 2" xfId="129" xr:uid="{00000000-0005-0000-0000-000085000000}"/>
    <cellStyle name="60% - Accent6 2 2" xfId="729" xr:uid="{00000000-0005-0000-0000-000086000000}"/>
    <cellStyle name="60% - Accent6 2 3" xfId="728" xr:uid="{00000000-0005-0000-0000-000087000000}"/>
    <cellStyle name="60% - Accent6 3" xfId="130" xr:uid="{00000000-0005-0000-0000-000088000000}"/>
    <cellStyle name="60% - Accent6 3 2" xfId="730" xr:uid="{00000000-0005-0000-0000-000089000000}"/>
    <cellStyle name="Accent1 2" xfId="131" xr:uid="{00000000-0005-0000-0000-00008A000000}"/>
    <cellStyle name="Accent1 2 2" xfId="732" xr:uid="{00000000-0005-0000-0000-00008B000000}"/>
    <cellStyle name="Accent1 2 3" xfId="731" xr:uid="{00000000-0005-0000-0000-00008C000000}"/>
    <cellStyle name="Accent1 3" xfId="132" xr:uid="{00000000-0005-0000-0000-00008D000000}"/>
    <cellStyle name="Accent1 3 2" xfId="733" xr:uid="{00000000-0005-0000-0000-00008E000000}"/>
    <cellStyle name="Accent2 2" xfId="133" xr:uid="{00000000-0005-0000-0000-00008F000000}"/>
    <cellStyle name="Accent2 2 2" xfId="735" xr:uid="{00000000-0005-0000-0000-000090000000}"/>
    <cellStyle name="Accent2 2 3" xfId="734" xr:uid="{00000000-0005-0000-0000-000091000000}"/>
    <cellStyle name="Accent2 3" xfId="134" xr:uid="{00000000-0005-0000-0000-000092000000}"/>
    <cellStyle name="Accent2 3 2" xfId="736" xr:uid="{00000000-0005-0000-0000-000093000000}"/>
    <cellStyle name="Accent3 2" xfId="135" xr:uid="{00000000-0005-0000-0000-000094000000}"/>
    <cellStyle name="Accent3 2 2" xfId="738" xr:uid="{00000000-0005-0000-0000-000095000000}"/>
    <cellStyle name="Accent3 2 3" xfId="737" xr:uid="{00000000-0005-0000-0000-000096000000}"/>
    <cellStyle name="Accent3 3" xfId="136" xr:uid="{00000000-0005-0000-0000-000097000000}"/>
    <cellStyle name="Accent3 3 2" xfId="739" xr:uid="{00000000-0005-0000-0000-000098000000}"/>
    <cellStyle name="Accent4 2" xfId="137" xr:uid="{00000000-0005-0000-0000-000099000000}"/>
    <cellStyle name="Accent4 2 2" xfId="741" xr:uid="{00000000-0005-0000-0000-00009A000000}"/>
    <cellStyle name="Accent4 2 3" xfId="740" xr:uid="{00000000-0005-0000-0000-00009B000000}"/>
    <cellStyle name="Accent4 3" xfId="138" xr:uid="{00000000-0005-0000-0000-00009C000000}"/>
    <cellStyle name="Accent4 3 2" xfId="742" xr:uid="{00000000-0005-0000-0000-00009D000000}"/>
    <cellStyle name="Accent5 2" xfId="139" xr:uid="{00000000-0005-0000-0000-00009E000000}"/>
    <cellStyle name="Accent5 2 2" xfId="744" xr:uid="{00000000-0005-0000-0000-00009F000000}"/>
    <cellStyle name="Accent5 2 3" xfId="743" xr:uid="{00000000-0005-0000-0000-0000A0000000}"/>
    <cellStyle name="Accent5 3" xfId="140" xr:uid="{00000000-0005-0000-0000-0000A1000000}"/>
    <cellStyle name="Accent5 3 2" xfId="745" xr:uid="{00000000-0005-0000-0000-0000A2000000}"/>
    <cellStyle name="Accent6 2" xfId="141" xr:uid="{00000000-0005-0000-0000-0000A3000000}"/>
    <cellStyle name="Accent6 2 2" xfId="747" xr:uid="{00000000-0005-0000-0000-0000A4000000}"/>
    <cellStyle name="Accent6 2 3" xfId="746" xr:uid="{00000000-0005-0000-0000-0000A5000000}"/>
    <cellStyle name="Accent6 3" xfId="142" xr:uid="{00000000-0005-0000-0000-0000A6000000}"/>
    <cellStyle name="Accent6 3 2" xfId="748" xr:uid="{00000000-0005-0000-0000-0000A7000000}"/>
    <cellStyle name="Bad 2" xfId="143" xr:uid="{00000000-0005-0000-0000-0000A8000000}"/>
    <cellStyle name="Bad 2 2" xfId="750" xr:uid="{00000000-0005-0000-0000-0000A9000000}"/>
    <cellStyle name="Bad 2 3" xfId="749" xr:uid="{00000000-0005-0000-0000-0000AA000000}"/>
    <cellStyle name="Bad 3" xfId="144" xr:uid="{00000000-0005-0000-0000-0000AB000000}"/>
    <cellStyle name="Bad 3 2" xfId="751" xr:uid="{00000000-0005-0000-0000-0000AC000000}"/>
    <cellStyle name="Budget" xfId="876" xr:uid="{00000000-0005-0000-0000-0000AD000000}"/>
    <cellStyle name="Calculation 2" xfId="145" xr:uid="{00000000-0005-0000-0000-0000AE000000}"/>
    <cellStyle name="Calculation 2 2" xfId="753" xr:uid="{00000000-0005-0000-0000-0000AF000000}"/>
    <cellStyle name="Calculation 2 3" xfId="752" xr:uid="{00000000-0005-0000-0000-0000B0000000}"/>
    <cellStyle name="Calculation 3" xfId="146" xr:uid="{00000000-0005-0000-0000-0000B1000000}"/>
    <cellStyle name="Calculation 3 2" xfId="754" xr:uid="{00000000-0005-0000-0000-0000B2000000}"/>
    <cellStyle name="Check Cell 2" xfId="147" xr:uid="{00000000-0005-0000-0000-0000B3000000}"/>
    <cellStyle name="Check Cell 2 2" xfId="756" xr:uid="{00000000-0005-0000-0000-0000B4000000}"/>
    <cellStyle name="Check Cell 2 3" xfId="755" xr:uid="{00000000-0005-0000-0000-0000B5000000}"/>
    <cellStyle name="Check Cell 3" xfId="148" xr:uid="{00000000-0005-0000-0000-0000B6000000}"/>
    <cellStyle name="Check Cell 3 2" xfId="757" xr:uid="{00000000-0005-0000-0000-0000B7000000}"/>
    <cellStyle name="ChkMrkStyle" xfId="658" xr:uid="{00000000-0005-0000-0000-0000B8000000}"/>
    <cellStyle name="ChkMrkStyle 2" xfId="758" xr:uid="{00000000-0005-0000-0000-0000B9000000}"/>
    <cellStyle name="ChkMrkStyle 2 2" xfId="837" xr:uid="{00000000-0005-0000-0000-0000BA000000}"/>
    <cellStyle name="ChkMrkStyle 3" xfId="838" xr:uid="{00000000-0005-0000-0000-0000BB000000}"/>
    <cellStyle name="ChkMrkStyle 4" xfId="836" xr:uid="{00000000-0005-0000-0000-0000BC000000}"/>
    <cellStyle name="Comma 2" xfId="149" xr:uid="{00000000-0005-0000-0000-0000BD000000}"/>
    <cellStyle name="Comma 2 2" xfId="759" xr:uid="{00000000-0005-0000-0000-0000BE000000}"/>
    <cellStyle name="Comma 3" xfId="760" xr:uid="{00000000-0005-0000-0000-0000BF000000}"/>
    <cellStyle name="Comma 3 2" xfId="761" xr:uid="{00000000-0005-0000-0000-0000C0000000}"/>
    <cellStyle name="Comma 3 3" xfId="762" xr:uid="{00000000-0005-0000-0000-0000C1000000}"/>
    <cellStyle name="Comma 4" xfId="763" xr:uid="{00000000-0005-0000-0000-0000C2000000}"/>
    <cellStyle name="Currency" xfId="1" builtinId="4"/>
    <cellStyle name="Currency 10" xfId="150" xr:uid="{00000000-0005-0000-0000-0000C4000000}"/>
    <cellStyle name="Currency 11" xfId="151" xr:uid="{00000000-0005-0000-0000-0000C5000000}"/>
    <cellStyle name="Currency 12" xfId="152" xr:uid="{00000000-0005-0000-0000-0000C6000000}"/>
    <cellStyle name="Currency 13" xfId="153" xr:uid="{00000000-0005-0000-0000-0000C7000000}"/>
    <cellStyle name="Currency 14" xfId="154" xr:uid="{00000000-0005-0000-0000-0000C8000000}"/>
    <cellStyle name="Currency 2" xfId="5" xr:uid="{00000000-0005-0000-0000-0000C9000000}"/>
    <cellStyle name="Currency 2 2" xfId="12" xr:uid="{00000000-0005-0000-0000-0000CA000000}"/>
    <cellStyle name="Currency 2 2 2" xfId="765" xr:uid="{00000000-0005-0000-0000-0000CB000000}"/>
    <cellStyle name="Currency 2 2 3" xfId="766" xr:uid="{00000000-0005-0000-0000-0000CC000000}"/>
    <cellStyle name="Currency 2 3" xfId="767" xr:uid="{00000000-0005-0000-0000-0000CD000000}"/>
    <cellStyle name="Currency 2 4" xfId="764" xr:uid="{00000000-0005-0000-0000-0000CE000000}"/>
    <cellStyle name="Currency 3" xfId="13" xr:uid="{00000000-0005-0000-0000-0000CF000000}"/>
    <cellStyle name="Currency 3 2" xfId="19" xr:uid="{00000000-0005-0000-0000-0000D0000000}"/>
    <cellStyle name="Currency 3 2 2" xfId="155" xr:uid="{00000000-0005-0000-0000-0000D1000000}"/>
    <cellStyle name="Currency 3 2 2 2" xfId="768" xr:uid="{00000000-0005-0000-0000-0000D2000000}"/>
    <cellStyle name="Currency 3 2 3" xfId="839" xr:uid="{00000000-0005-0000-0000-0000D3000000}"/>
    <cellStyle name="Currency 3 3" xfId="18" xr:uid="{00000000-0005-0000-0000-0000D4000000}"/>
    <cellStyle name="Currency 3 3 2" xfId="769" xr:uid="{00000000-0005-0000-0000-0000D5000000}"/>
    <cellStyle name="Currency 3 4" xfId="512" xr:uid="{00000000-0005-0000-0000-0000D6000000}"/>
    <cellStyle name="Currency 4" xfId="20" xr:uid="{00000000-0005-0000-0000-0000D7000000}"/>
    <cellStyle name="Currency 4 2" xfId="770" xr:uid="{00000000-0005-0000-0000-0000D8000000}"/>
    <cellStyle name="Currency 5" xfId="25" xr:uid="{00000000-0005-0000-0000-0000D9000000}"/>
    <cellStyle name="Currency 5 2" xfId="54" xr:uid="{00000000-0005-0000-0000-0000DA000000}"/>
    <cellStyle name="Currency 5 2 2" xfId="157" xr:uid="{00000000-0005-0000-0000-0000DB000000}"/>
    <cellStyle name="Currency 5 2 2 2" xfId="540" xr:uid="{00000000-0005-0000-0000-0000DC000000}"/>
    <cellStyle name="Currency 5 2 2 2 2" xfId="840" xr:uid="{00000000-0005-0000-0000-0000DD000000}"/>
    <cellStyle name="Currency 5 2 2 2 3" xfId="598" xr:uid="{00000000-0005-0000-0000-0000DE000000}"/>
    <cellStyle name="Currency 5 2 2 3" xfId="625" xr:uid="{00000000-0005-0000-0000-0000DF000000}"/>
    <cellStyle name="Currency 5 2 2 4" xfId="674" xr:uid="{00000000-0005-0000-0000-0000E0000000}"/>
    <cellStyle name="Currency 5 2 2 5" xfId="572" xr:uid="{00000000-0005-0000-0000-0000E1000000}"/>
    <cellStyle name="Currency 5 2 3" xfId="527" xr:uid="{00000000-0005-0000-0000-0000E2000000}"/>
    <cellStyle name="Currency 5 2 3 2" xfId="772" xr:uid="{00000000-0005-0000-0000-0000E3000000}"/>
    <cellStyle name="Currency 5 2 3 3" xfId="585" xr:uid="{00000000-0005-0000-0000-0000E4000000}"/>
    <cellStyle name="Currency 5 2 4" xfId="841" xr:uid="{00000000-0005-0000-0000-0000E5000000}"/>
    <cellStyle name="Currency 5 2 5" xfId="655" xr:uid="{00000000-0005-0000-0000-0000E6000000}"/>
    <cellStyle name="Currency 5 2 6" xfId="559" xr:uid="{00000000-0005-0000-0000-0000E7000000}"/>
    <cellStyle name="Currency 5 3" xfId="156" xr:uid="{00000000-0005-0000-0000-0000E8000000}"/>
    <cellStyle name="Currency 5 3 2" xfId="534" xr:uid="{00000000-0005-0000-0000-0000E9000000}"/>
    <cellStyle name="Currency 5 3 2 2" xfId="773" xr:uid="{00000000-0005-0000-0000-0000EA000000}"/>
    <cellStyle name="Currency 5 3 2 3" xfId="592" xr:uid="{00000000-0005-0000-0000-0000EB000000}"/>
    <cellStyle name="Currency 5 3 3" xfId="624" xr:uid="{00000000-0005-0000-0000-0000EC000000}"/>
    <cellStyle name="Currency 5 3 3 2" xfId="842" xr:uid="{00000000-0005-0000-0000-0000ED000000}"/>
    <cellStyle name="Currency 5 3 4" xfId="668" xr:uid="{00000000-0005-0000-0000-0000EE000000}"/>
    <cellStyle name="Currency 5 3 5" xfId="566" xr:uid="{00000000-0005-0000-0000-0000EF000000}"/>
    <cellStyle name="Currency 5 4" xfId="45" xr:uid="{00000000-0005-0000-0000-0000F0000000}"/>
    <cellStyle name="Currency 5 4 2" xfId="771" xr:uid="{00000000-0005-0000-0000-0000F1000000}"/>
    <cellStyle name="Currency 5 4 3" xfId="579" xr:uid="{00000000-0005-0000-0000-0000F2000000}"/>
    <cellStyle name="Currency 5 5" xfId="521" xr:uid="{00000000-0005-0000-0000-0000F3000000}"/>
    <cellStyle name="Currency 5 5 2" xfId="843" xr:uid="{00000000-0005-0000-0000-0000F4000000}"/>
    <cellStyle name="Currency 5 5 3" xfId="643" xr:uid="{00000000-0005-0000-0000-0000F5000000}"/>
    <cellStyle name="Currency 5 6" xfId="649" xr:uid="{00000000-0005-0000-0000-0000F6000000}"/>
    <cellStyle name="Currency 5 7" xfId="553" xr:uid="{00000000-0005-0000-0000-0000F7000000}"/>
    <cellStyle name="Currency 6" xfId="158" xr:uid="{00000000-0005-0000-0000-0000F8000000}"/>
    <cellStyle name="Currency 6 2" xfId="159" xr:uid="{00000000-0005-0000-0000-0000F9000000}"/>
    <cellStyle name="Currency 6 2 2" xfId="775" xr:uid="{00000000-0005-0000-0000-0000FA000000}"/>
    <cellStyle name="Currency 6 3" xfId="776" xr:uid="{00000000-0005-0000-0000-0000FB000000}"/>
    <cellStyle name="Currency 6 4" xfId="777" xr:uid="{00000000-0005-0000-0000-0000FC000000}"/>
    <cellStyle name="Currency 6 5" xfId="774" xr:uid="{00000000-0005-0000-0000-0000FD000000}"/>
    <cellStyle name="Currency 7" xfId="28" xr:uid="{00000000-0005-0000-0000-0000FE000000}"/>
    <cellStyle name="Currency 7 2" xfId="50" xr:uid="{00000000-0005-0000-0000-0000FF000000}"/>
    <cellStyle name="Currency 7 2 2" xfId="536" xr:uid="{00000000-0005-0000-0000-000000010000}"/>
    <cellStyle name="Currency 7 2 2 2" xfId="594" xr:uid="{00000000-0005-0000-0000-000001010000}"/>
    <cellStyle name="Currency 7 2 2 2 2" xfId="844" xr:uid="{00000000-0005-0000-0000-000002010000}"/>
    <cellStyle name="Currency 7 2 2 3" xfId="670" xr:uid="{00000000-0005-0000-0000-000003010000}"/>
    <cellStyle name="Currency 7 2 2 4" xfId="568" xr:uid="{00000000-0005-0000-0000-000004010000}"/>
    <cellStyle name="Currency 7 2 3" xfId="523" xr:uid="{00000000-0005-0000-0000-000005010000}"/>
    <cellStyle name="Currency 7 2 3 2" xfId="779" xr:uid="{00000000-0005-0000-0000-000006010000}"/>
    <cellStyle name="Currency 7 2 3 3" xfId="581" xr:uid="{00000000-0005-0000-0000-000007010000}"/>
    <cellStyle name="Currency 7 2 4" xfId="845" xr:uid="{00000000-0005-0000-0000-000008010000}"/>
    <cellStyle name="Currency 7 2 5" xfId="651" xr:uid="{00000000-0005-0000-0000-000009010000}"/>
    <cellStyle name="Currency 7 2 6" xfId="555" xr:uid="{00000000-0005-0000-0000-00000A010000}"/>
    <cellStyle name="Currency 7 3" xfId="160" xr:uid="{00000000-0005-0000-0000-00000B010000}"/>
    <cellStyle name="Currency 7 3 2" xfId="530" xr:uid="{00000000-0005-0000-0000-00000C010000}"/>
    <cellStyle name="Currency 7 3 2 2" xfId="846" xr:uid="{00000000-0005-0000-0000-00000D010000}"/>
    <cellStyle name="Currency 7 3 2 3" xfId="588" xr:uid="{00000000-0005-0000-0000-00000E010000}"/>
    <cellStyle name="Currency 7 3 3" xfId="626" xr:uid="{00000000-0005-0000-0000-00000F010000}"/>
    <cellStyle name="Currency 7 3 4" xfId="664" xr:uid="{00000000-0005-0000-0000-000010010000}"/>
    <cellStyle name="Currency 7 3 5" xfId="562" xr:uid="{00000000-0005-0000-0000-000011010000}"/>
    <cellStyle name="Currency 7 4" xfId="38" xr:uid="{00000000-0005-0000-0000-000012010000}"/>
    <cellStyle name="Currency 7 4 2" xfId="778" xr:uid="{00000000-0005-0000-0000-000013010000}"/>
    <cellStyle name="Currency 7 4 3" xfId="575" xr:uid="{00000000-0005-0000-0000-000014010000}"/>
    <cellStyle name="Currency 7 5" xfId="514" xr:uid="{00000000-0005-0000-0000-000015010000}"/>
    <cellStyle name="Currency 7 5 2" xfId="847" xr:uid="{00000000-0005-0000-0000-000016010000}"/>
    <cellStyle name="Currency 7 5 3" xfId="639" xr:uid="{00000000-0005-0000-0000-000017010000}"/>
    <cellStyle name="Currency 7 6" xfId="645" xr:uid="{00000000-0005-0000-0000-000018010000}"/>
    <cellStyle name="Currency 7 7" xfId="549" xr:uid="{00000000-0005-0000-0000-000019010000}"/>
    <cellStyle name="Currency 8" xfId="161" xr:uid="{00000000-0005-0000-0000-00001A010000}"/>
    <cellStyle name="Currency 9" xfId="162" xr:uid="{00000000-0005-0000-0000-00001B010000}"/>
    <cellStyle name="CurrStyleDec1" xfId="659" xr:uid="{00000000-0005-0000-0000-00001C010000}"/>
    <cellStyle name="CurrStyleDec1 2" xfId="780" xr:uid="{00000000-0005-0000-0000-00001D010000}"/>
    <cellStyle name="CurrStyleDec1 3" xfId="848" xr:uid="{00000000-0005-0000-0000-00001E010000}"/>
    <cellStyle name="CurrStyleRound1" xfId="660" xr:uid="{00000000-0005-0000-0000-00001F010000}"/>
    <cellStyle name="CurrStyleRound1 2" xfId="781" xr:uid="{00000000-0005-0000-0000-000020010000}"/>
    <cellStyle name="CurrStyleRound1 3" xfId="849" xr:uid="{00000000-0005-0000-0000-000021010000}"/>
    <cellStyle name="Euro" xfId="543" xr:uid="{00000000-0005-0000-0000-000022010000}"/>
    <cellStyle name="Explanatory Text 2" xfId="163" xr:uid="{00000000-0005-0000-0000-000023010000}"/>
    <cellStyle name="Explanatory Text 2 2" xfId="783" xr:uid="{00000000-0005-0000-0000-000024010000}"/>
    <cellStyle name="Explanatory Text 2 3" xfId="782" xr:uid="{00000000-0005-0000-0000-000025010000}"/>
    <cellStyle name="Explanatory Text 3" xfId="164" xr:uid="{00000000-0005-0000-0000-000026010000}"/>
    <cellStyle name="Explanatory Text 3 2" xfId="784" xr:uid="{00000000-0005-0000-0000-000027010000}"/>
    <cellStyle name="Followed Hyperlink 10" xfId="165" xr:uid="{00000000-0005-0000-0000-000028010000}"/>
    <cellStyle name="Followed Hyperlink 11" xfId="166" xr:uid="{00000000-0005-0000-0000-000029010000}"/>
    <cellStyle name="Followed Hyperlink 12" xfId="167" xr:uid="{00000000-0005-0000-0000-00002A010000}"/>
    <cellStyle name="Followed Hyperlink 13" xfId="168" xr:uid="{00000000-0005-0000-0000-00002B010000}"/>
    <cellStyle name="Followed Hyperlink 14" xfId="169" xr:uid="{00000000-0005-0000-0000-00002C010000}"/>
    <cellStyle name="Followed Hyperlink 15" xfId="170" xr:uid="{00000000-0005-0000-0000-00002D010000}"/>
    <cellStyle name="Followed Hyperlink 16" xfId="171" xr:uid="{00000000-0005-0000-0000-00002E010000}"/>
    <cellStyle name="Followed Hyperlink 17" xfId="172" xr:uid="{00000000-0005-0000-0000-00002F010000}"/>
    <cellStyle name="Followed Hyperlink 18" xfId="173" xr:uid="{00000000-0005-0000-0000-000030010000}"/>
    <cellStyle name="Followed Hyperlink 19" xfId="174" xr:uid="{00000000-0005-0000-0000-000031010000}"/>
    <cellStyle name="Followed Hyperlink 2" xfId="175" xr:uid="{00000000-0005-0000-0000-000032010000}"/>
    <cellStyle name="Followed Hyperlink 20" xfId="176" xr:uid="{00000000-0005-0000-0000-000033010000}"/>
    <cellStyle name="Followed Hyperlink 21" xfId="177" xr:uid="{00000000-0005-0000-0000-000034010000}"/>
    <cellStyle name="Followed Hyperlink 22" xfId="178" xr:uid="{00000000-0005-0000-0000-000035010000}"/>
    <cellStyle name="Followed Hyperlink 23" xfId="179" xr:uid="{00000000-0005-0000-0000-000036010000}"/>
    <cellStyle name="Followed Hyperlink 24" xfId="180" xr:uid="{00000000-0005-0000-0000-000037010000}"/>
    <cellStyle name="Followed Hyperlink 25" xfId="181" xr:uid="{00000000-0005-0000-0000-000038010000}"/>
    <cellStyle name="Followed Hyperlink 26" xfId="182" xr:uid="{00000000-0005-0000-0000-000039010000}"/>
    <cellStyle name="Followed Hyperlink 27" xfId="183" xr:uid="{00000000-0005-0000-0000-00003A010000}"/>
    <cellStyle name="Followed Hyperlink 28" xfId="184" xr:uid="{00000000-0005-0000-0000-00003B010000}"/>
    <cellStyle name="Followed Hyperlink 29" xfId="185" xr:uid="{00000000-0005-0000-0000-00003C010000}"/>
    <cellStyle name="Followed Hyperlink 3" xfId="186" xr:uid="{00000000-0005-0000-0000-00003D010000}"/>
    <cellStyle name="Followed Hyperlink 30" xfId="187" xr:uid="{00000000-0005-0000-0000-00003E010000}"/>
    <cellStyle name="Followed Hyperlink 31" xfId="188" xr:uid="{00000000-0005-0000-0000-00003F010000}"/>
    <cellStyle name="Followed Hyperlink 32" xfId="189" xr:uid="{00000000-0005-0000-0000-000040010000}"/>
    <cellStyle name="Followed Hyperlink 33" xfId="190" xr:uid="{00000000-0005-0000-0000-000041010000}"/>
    <cellStyle name="Followed Hyperlink 34" xfId="191" xr:uid="{00000000-0005-0000-0000-000042010000}"/>
    <cellStyle name="Followed Hyperlink 35" xfId="192" xr:uid="{00000000-0005-0000-0000-000043010000}"/>
    <cellStyle name="Followed Hyperlink 36" xfId="193" xr:uid="{00000000-0005-0000-0000-000044010000}"/>
    <cellStyle name="Followed Hyperlink 37" xfId="194" xr:uid="{00000000-0005-0000-0000-000045010000}"/>
    <cellStyle name="Followed Hyperlink 38" xfId="195" xr:uid="{00000000-0005-0000-0000-000046010000}"/>
    <cellStyle name="Followed Hyperlink 39" xfId="196" xr:uid="{00000000-0005-0000-0000-000047010000}"/>
    <cellStyle name="Followed Hyperlink 4" xfId="197" xr:uid="{00000000-0005-0000-0000-000048010000}"/>
    <cellStyle name="Followed Hyperlink 40" xfId="198" xr:uid="{00000000-0005-0000-0000-000049010000}"/>
    <cellStyle name="Followed Hyperlink 41" xfId="199" xr:uid="{00000000-0005-0000-0000-00004A010000}"/>
    <cellStyle name="Followed Hyperlink 42" xfId="200" xr:uid="{00000000-0005-0000-0000-00004B010000}"/>
    <cellStyle name="Followed Hyperlink 43" xfId="201" xr:uid="{00000000-0005-0000-0000-00004C010000}"/>
    <cellStyle name="Followed Hyperlink 44" xfId="202" xr:uid="{00000000-0005-0000-0000-00004D010000}"/>
    <cellStyle name="Followed Hyperlink 45" xfId="203" xr:uid="{00000000-0005-0000-0000-00004E010000}"/>
    <cellStyle name="Followed Hyperlink 46" xfId="204" xr:uid="{00000000-0005-0000-0000-00004F010000}"/>
    <cellStyle name="Followed Hyperlink 47" xfId="205" xr:uid="{00000000-0005-0000-0000-000050010000}"/>
    <cellStyle name="Followed Hyperlink 48" xfId="206" xr:uid="{00000000-0005-0000-0000-000051010000}"/>
    <cellStyle name="Followed Hyperlink 49" xfId="207" xr:uid="{00000000-0005-0000-0000-000052010000}"/>
    <cellStyle name="Followed Hyperlink 5" xfId="208" xr:uid="{00000000-0005-0000-0000-000053010000}"/>
    <cellStyle name="Followed Hyperlink 50" xfId="209" xr:uid="{00000000-0005-0000-0000-000054010000}"/>
    <cellStyle name="Followed Hyperlink 51" xfId="210" xr:uid="{00000000-0005-0000-0000-000055010000}"/>
    <cellStyle name="Followed Hyperlink 52" xfId="211" xr:uid="{00000000-0005-0000-0000-000056010000}"/>
    <cellStyle name="Followed Hyperlink 53" xfId="212" xr:uid="{00000000-0005-0000-0000-000057010000}"/>
    <cellStyle name="Followed Hyperlink 54" xfId="213" xr:uid="{00000000-0005-0000-0000-000058010000}"/>
    <cellStyle name="Followed Hyperlink 55" xfId="214" xr:uid="{00000000-0005-0000-0000-000059010000}"/>
    <cellStyle name="Followed Hyperlink 56" xfId="215" xr:uid="{00000000-0005-0000-0000-00005A010000}"/>
    <cellStyle name="Followed Hyperlink 57" xfId="216" xr:uid="{00000000-0005-0000-0000-00005B010000}"/>
    <cellStyle name="Followed Hyperlink 58" xfId="217" xr:uid="{00000000-0005-0000-0000-00005C010000}"/>
    <cellStyle name="Followed Hyperlink 59" xfId="218" xr:uid="{00000000-0005-0000-0000-00005D010000}"/>
    <cellStyle name="Followed Hyperlink 6" xfId="219" xr:uid="{00000000-0005-0000-0000-00005E010000}"/>
    <cellStyle name="Followed Hyperlink 60" xfId="220" xr:uid="{00000000-0005-0000-0000-00005F010000}"/>
    <cellStyle name="Followed Hyperlink 61" xfId="221" xr:uid="{00000000-0005-0000-0000-000060010000}"/>
    <cellStyle name="Followed Hyperlink 62" xfId="222" xr:uid="{00000000-0005-0000-0000-000061010000}"/>
    <cellStyle name="Followed Hyperlink 63" xfId="223" xr:uid="{00000000-0005-0000-0000-000062010000}"/>
    <cellStyle name="Followed Hyperlink 64" xfId="224" xr:uid="{00000000-0005-0000-0000-000063010000}"/>
    <cellStyle name="Followed Hyperlink 65" xfId="225" xr:uid="{00000000-0005-0000-0000-000064010000}"/>
    <cellStyle name="Followed Hyperlink 66" xfId="226" xr:uid="{00000000-0005-0000-0000-000065010000}"/>
    <cellStyle name="Followed Hyperlink 67" xfId="227" xr:uid="{00000000-0005-0000-0000-000066010000}"/>
    <cellStyle name="Followed Hyperlink 68" xfId="228" xr:uid="{00000000-0005-0000-0000-000067010000}"/>
    <cellStyle name="Followed Hyperlink 69" xfId="229" xr:uid="{00000000-0005-0000-0000-000068010000}"/>
    <cellStyle name="Followed Hyperlink 7" xfId="230" xr:uid="{00000000-0005-0000-0000-000069010000}"/>
    <cellStyle name="Followed Hyperlink 70" xfId="231" xr:uid="{00000000-0005-0000-0000-00006A010000}"/>
    <cellStyle name="Followed Hyperlink 71" xfId="232" xr:uid="{00000000-0005-0000-0000-00006B010000}"/>
    <cellStyle name="Followed Hyperlink 72" xfId="233" xr:uid="{00000000-0005-0000-0000-00006C010000}"/>
    <cellStyle name="Followed Hyperlink 73" xfId="234" xr:uid="{00000000-0005-0000-0000-00006D010000}"/>
    <cellStyle name="Followed Hyperlink 74" xfId="235" xr:uid="{00000000-0005-0000-0000-00006E010000}"/>
    <cellStyle name="Followed Hyperlink 75" xfId="236" xr:uid="{00000000-0005-0000-0000-00006F010000}"/>
    <cellStyle name="Followed Hyperlink 76" xfId="237" xr:uid="{00000000-0005-0000-0000-000070010000}"/>
    <cellStyle name="Followed Hyperlink 77" xfId="238" xr:uid="{00000000-0005-0000-0000-000071010000}"/>
    <cellStyle name="Followed Hyperlink 78" xfId="239" xr:uid="{00000000-0005-0000-0000-000072010000}"/>
    <cellStyle name="Followed Hyperlink 79" xfId="240" xr:uid="{00000000-0005-0000-0000-000073010000}"/>
    <cellStyle name="Followed Hyperlink 8" xfId="241" xr:uid="{00000000-0005-0000-0000-000074010000}"/>
    <cellStyle name="Followed Hyperlink 80" xfId="242" xr:uid="{00000000-0005-0000-0000-000075010000}"/>
    <cellStyle name="Followed Hyperlink 81" xfId="243" xr:uid="{00000000-0005-0000-0000-000076010000}"/>
    <cellStyle name="Followed Hyperlink 82" xfId="244" xr:uid="{00000000-0005-0000-0000-000077010000}"/>
    <cellStyle name="Followed Hyperlink 83" xfId="245" xr:uid="{00000000-0005-0000-0000-000078010000}"/>
    <cellStyle name="Followed Hyperlink 84" xfId="246" xr:uid="{00000000-0005-0000-0000-000079010000}"/>
    <cellStyle name="Followed Hyperlink 85" xfId="247" xr:uid="{00000000-0005-0000-0000-00007A010000}"/>
    <cellStyle name="Followed Hyperlink 86" xfId="248" xr:uid="{00000000-0005-0000-0000-00007B010000}"/>
    <cellStyle name="Followed Hyperlink 9" xfId="249" xr:uid="{00000000-0005-0000-0000-00007C010000}"/>
    <cellStyle name="Good 2" xfId="250" xr:uid="{00000000-0005-0000-0000-00007D010000}"/>
    <cellStyle name="Good 2 2" xfId="786" xr:uid="{00000000-0005-0000-0000-00007E010000}"/>
    <cellStyle name="Good 2 3" xfId="785" xr:uid="{00000000-0005-0000-0000-00007F010000}"/>
    <cellStyle name="Good 3" xfId="251" xr:uid="{00000000-0005-0000-0000-000080010000}"/>
    <cellStyle name="Good 3 2" xfId="787" xr:uid="{00000000-0005-0000-0000-000081010000}"/>
    <cellStyle name="Good 4" xfId="252" xr:uid="{00000000-0005-0000-0000-000082010000}"/>
    <cellStyle name="Heading 1" xfId="545" builtinId="16" customBuiltin="1"/>
    <cellStyle name="Heading 1 2" xfId="253" xr:uid="{00000000-0005-0000-0000-000084010000}"/>
    <cellStyle name="Heading 1 2 2" xfId="789" xr:uid="{00000000-0005-0000-0000-000085010000}"/>
    <cellStyle name="Heading 1 2 3" xfId="788" xr:uid="{00000000-0005-0000-0000-000086010000}"/>
    <cellStyle name="Heading 1 3" xfId="254" xr:uid="{00000000-0005-0000-0000-000087010000}"/>
    <cellStyle name="Heading 2" xfId="546" builtinId="17" customBuiltin="1"/>
    <cellStyle name="Heading 2 2" xfId="255" xr:uid="{00000000-0005-0000-0000-000089010000}"/>
    <cellStyle name="Heading 2 2 2" xfId="791" xr:uid="{00000000-0005-0000-0000-00008A010000}"/>
    <cellStyle name="Heading 2 2 3" xfId="790" xr:uid="{00000000-0005-0000-0000-00008B010000}"/>
    <cellStyle name="Heading 2 3" xfId="256" xr:uid="{00000000-0005-0000-0000-00008C010000}"/>
    <cellStyle name="Heading 3" xfId="547" builtinId="18" customBuiltin="1"/>
    <cellStyle name="Heading 3 2" xfId="257" xr:uid="{00000000-0005-0000-0000-00008E010000}"/>
    <cellStyle name="Heading 3 2 2" xfId="793" xr:uid="{00000000-0005-0000-0000-00008F010000}"/>
    <cellStyle name="Heading 3 2 3" xfId="792" xr:uid="{00000000-0005-0000-0000-000090010000}"/>
    <cellStyle name="Heading 3 3" xfId="258" xr:uid="{00000000-0005-0000-0000-000091010000}"/>
    <cellStyle name="Heading 4" xfId="548" builtinId="19" customBuiltin="1"/>
    <cellStyle name="Heading 4 2" xfId="259" xr:uid="{00000000-0005-0000-0000-000093010000}"/>
    <cellStyle name="Heading 4 2 2" xfId="795" xr:uid="{00000000-0005-0000-0000-000094010000}"/>
    <cellStyle name="Heading 4 2 3" xfId="794" xr:uid="{00000000-0005-0000-0000-000095010000}"/>
    <cellStyle name="Heading 4 3" xfId="260" xr:uid="{00000000-0005-0000-0000-000096010000}"/>
    <cellStyle name="HeadingStyle" xfId="661" xr:uid="{00000000-0005-0000-0000-000097010000}"/>
    <cellStyle name="Hyperlink 10" xfId="261" xr:uid="{00000000-0005-0000-0000-000098010000}"/>
    <cellStyle name="Hyperlink 10 2" xfId="262" xr:uid="{00000000-0005-0000-0000-000099010000}"/>
    <cellStyle name="Hyperlink 10 3" xfId="263" xr:uid="{00000000-0005-0000-0000-00009A010000}"/>
    <cellStyle name="Hyperlink 11" xfId="264" xr:uid="{00000000-0005-0000-0000-00009B010000}"/>
    <cellStyle name="Hyperlink 11 2" xfId="265" xr:uid="{00000000-0005-0000-0000-00009C010000}"/>
    <cellStyle name="Hyperlink 11 3" xfId="266" xr:uid="{00000000-0005-0000-0000-00009D010000}"/>
    <cellStyle name="Hyperlink 12" xfId="267" xr:uid="{00000000-0005-0000-0000-00009E010000}"/>
    <cellStyle name="Hyperlink 12 2" xfId="268" xr:uid="{00000000-0005-0000-0000-00009F010000}"/>
    <cellStyle name="Hyperlink 12 3" xfId="269" xr:uid="{00000000-0005-0000-0000-0000A0010000}"/>
    <cellStyle name="Hyperlink 13" xfId="270" xr:uid="{00000000-0005-0000-0000-0000A1010000}"/>
    <cellStyle name="Hyperlink 13 2" xfId="271" xr:uid="{00000000-0005-0000-0000-0000A2010000}"/>
    <cellStyle name="Hyperlink 13 3" xfId="272" xr:uid="{00000000-0005-0000-0000-0000A3010000}"/>
    <cellStyle name="Hyperlink 14" xfId="273" xr:uid="{00000000-0005-0000-0000-0000A4010000}"/>
    <cellStyle name="Hyperlink 15" xfId="274" xr:uid="{00000000-0005-0000-0000-0000A5010000}"/>
    <cellStyle name="Hyperlink 2" xfId="275" xr:uid="{00000000-0005-0000-0000-0000A6010000}"/>
    <cellStyle name="Hyperlink 2 2" xfId="276" xr:uid="{00000000-0005-0000-0000-0000A7010000}"/>
    <cellStyle name="Hyperlink 2 2 2" xfId="796" xr:uid="{00000000-0005-0000-0000-0000A8010000}"/>
    <cellStyle name="Hyperlink 2 3" xfId="277" xr:uid="{00000000-0005-0000-0000-0000A9010000}"/>
    <cellStyle name="Hyperlink 3" xfId="278" xr:uid="{00000000-0005-0000-0000-0000AA010000}"/>
    <cellStyle name="Hyperlink 3 2" xfId="279" xr:uid="{00000000-0005-0000-0000-0000AB010000}"/>
    <cellStyle name="Hyperlink 3 3" xfId="280" xr:uid="{00000000-0005-0000-0000-0000AC010000}"/>
    <cellStyle name="Hyperlink 4" xfId="281" xr:uid="{00000000-0005-0000-0000-0000AD010000}"/>
    <cellStyle name="Hyperlink 4 2" xfId="282" xr:uid="{00000000-0005-0000-0000-0000AE010000}"/>
    <cellStyle name="Hyperlink 4 3" xfId="283" xr:uid="{00000000-0005-0000-0000-0000AF010000}"/>
    <cellStyle name="Hyperlink 5" xfId="284" xr:uid="{00000000-0005-0000-0000-0000B0010000}"/>
    <cellStyle name="Hyperlink 5 2" xfId="285" xr:uid="{00000000-0005-0000-0000-0000B1010000}"/>
    <cellStyle name="Hyperlink 5 3" xfId="286" xr:uid="{00000000-0005-0000-0000-0000B2010000}"/>
    <cellStyle name="Hyperlink 6" xfId="287" xr:uid="{00000000-0005-0000-0000-0000B3010000}"/>
    <cellStyle name="Hyperlink 6 2" xfId="288" xr:uid="{00000000-0005-0000-0000-0000B4010000}"/>
    <cellStyle name="Hyperlink 6 3" xfId="289" xr:uid="{00000000-0005-0000-0000-0000B5010000}"/>
    <cellStyle name="Hyperlink 7" xfId="290" xr:uid="{00000000-0005-0000-0000-0000B6010000}"/>
    <cellStyle name="Hyperlink 7 2" xfId="291" xr:uid="{00000000-0005-0000-0000-0000B7010000}"/>
    <cellStyle name="Hyperlink 7 3" xfId="292" xr:uid="{00000000-0005-0000-0000-0000B8010000}"/>
    <cellStyle name="Hyperlink 8" xfId="293" xr:uid="{00000000-0005-0000-0000-0000B9010000}"/>
    <cellStyle name="Hyperlink 8 2" xfId="294" xr:uid="{00000000-0005-0000-0000-0000BA010000}"/>
    <cellStyle name="Hyperlink 8 3" xfId="295" xr:uid="{00000000-0005-0000-0000-0000BB010000}"/>
    <cellStyle name="Hyperlink 9" xfId="296" xr:uid="{00000000-0005-0000-0000-0000BC010000}"/>
    <cellStyle name="Hyperlink 9 2" xfId="297" xr:uid="{00000000-0005-0000-0000-0000BD010000}"/>
    <cellStyle name="Hyperlink 9 3" xfId="298" xr:uid="{00000000-0005-0000-0000-0000BE010000}"/>
    <cellStyle name="Input 2" xfId="299" xr:uid="{00000000-0005-0000-0000-0000BF010000}"/>
    <cellStyle name="Input 2 2" xfId="798" xr:uid="{00000000-0005-0000-0000-0000C0010000}"/>
    <cellStyle name="Input 2 3" xfId="797" xr:uid="{00000000-0005-0000-0000-0000C1010000}"/>
    <cellStyle name="Input 3" xfId="300" xr:uid="{00000000-0005-0000-0000-0000C2010000}"/>
    <cellStyle name="Input 3 2" xfId="799" xr:uid="{00000000-0005-0000-0000-0000C3010000}"/>
    <cellStyle name="Linked Cell 2" xfId="301" xr:uid="{00000000-0005-0000-0000-0000C4010000}"/>
    <cellStyle name="Linked Cell 2 2" xfId="801" xr:uid="{00000000-0005-0000-0000-0000C5010000}"/>
    <cellStyle name="Linked Cell 2 3" xfId="800" xr:uid="{00000000-0005-0000-0000-0000C6010000}"/>
    <cellStyle name="Linked Cell 3" xfId="302" xr:uid="{00000000-0005-0000-0000-0000C7010000}"/>
    <cellStyle name="Linked Cell 3 2" xfId="802" xr:uid="{00000000-0005-0000-0000-0000C8010000}"/>
    <cellStyle name="Neutral 2" xfId="303" xr:uid="{00000000-0005-0000-0000-0000C9010000}"/>
    <cellStyle name="Neutral 2 2" xfId="804" xr:uid="{00000000-0005-0000-0000-0000CA010000}"/>
    <cellStyle name="Neutral 2 3" xfId="803" xr:uid="{00000000-0005-0000-0000-0000CB010000}"/>
    <cellStyle name="Neutral 3" xfId="304" xr:uid="{00000000-0005-0000-0000-0000CC010000}"/>
    <cellStyle name="Neutral 3 2" xfId="805" xr:uid="{00000000-0005-0000-0000-0000CD010000}"/>
    <cellStyle name="Normal" xfId="0" builtinId="0"/>
    <cellStyle name="Normal 10" xfId="34" xr:uid="{00000000-0005-0000-0000-0000CF010000}"/>
    <cellStyle name="Normal 10 2" xfId="52" xr:uid="{00000000-0005-0000-0000-0000D0010000}"/>
    <cellStyle name="Normal 10 2 2" xfId="306" xr:uid="{00000000-0005-0000-0000-0000D1010000}"/>
    <cellStyle name="Normal 10 2 2 2" xfId="538" xr:uid="{00000000-0005-0000-0000-0000D2010000}"/>
    <cellStyle name="Normal 10 2 2 2 2" xfId="852" xr:uid="{00000000-0005-0000-0000-0000D3010000}"/>
    <cellStyle name="Normal 10 2 2 2 3" xfId="596" xr:uid="{00000000-0005-0000-0000-0000D4010000}"/>
    <cellStyle name="Normal 10 2 2 3" xfId="628" xr:uid="{00000000-0005-0000-0000-0000D5010000}"/>
    <cellStyle name="Normal 10 2 2 4" xfId="672" xr:uid="{00000000-0005-0000-0000-0000D6010000}"/>
    <cellStyle name="Normal 10 2 2 5" xfId="570" xr:uid="{00000000-0005-0000-0000-0000D7010000}"/>
    <cellStyle name="Normal 10 2 3" xfId="525" xr:uid="{00000000-0005-0000-0000-0000D8010000}"/>
    <cellStyle name="Normal 10 2 3 2" xfId="851" xr:uid="{00000000-0005-0000-0000-0000D9010000}"/>
    <cellStyle name="Normal 10 2 3 3" xfId="583" xr:uid="{00000000-0005-0000-0000-0000DA010000}"/>
    <cellStyle name="Normal 10 2 4" xfId="653" xr:uid="{00000000-0005-0000-0000-0000DB010000}"/>
    <cellStyle name="Normal 10 2 5" xfId="557" xr:uid="{00000000-0005-0000-0000-0000DC010000}"/>
    <cellStyle name="Normal 10 3" xfId="305" xr:uid="{00000000-0005-0000-0000-0000DD010000}"/>
    <cellStyle name="Normal 10 3 2" xfId="532" xr:uid="{00000000-0005-0000-0000-0000DE010000}"/>
    <cellStyle name="Normal 10 3 2 2" xfId="853" xr:uid="{00000000-0005-0000-0000-0000DF010000}"/>
    <cellStyle name="Normal 10 3 2 3" xfId="590" xr:uid="{00000000-0005-0000-0000-0000E0010000}"/>
    <cellStyle name="Normal 10 3 3" xfId="627" xr:uid="{00000000-0005-0000-0000-0000E1010000}"/>
    <cellStyle name="Normal 10 3 4" xfId="666" xr:uid="{00000000-0005-0000-0000-0000E2010000}"/>
    <cellStyle name="Normal 10 3 5" xfId="564" xr:uid="{00000000-0005-0000-0000-0000E3010000}"/>
    <cellStyle name="Normal 10 4" xfId="42" xr:uid="{00000000-0005-0000-0000-0000E4010000}"/>
    <cellStyle name="Normal 10 4 2" xfId="850" xr:uid="{00000000-0005-0000-0000-0000E5010000}"/>
    <cellStyle name="Normal 10 4 3" xfId="577" xr:uid="{00000000-0005-0000-0000-0000E6010000}"/>
    <cellStyle name="Normal 10 5" xfId="518" xr:uid="{00000000-0005-0000-0000-0000E7010000}"/>
    <cellStyle name="Normal 10 5 2" xfId="641" xr:uid="{00000000-0005-0000-0000-0000E8010000}"/>
    <cellStyle name="Normal 10 6" xfId="647" xr:uid="{00000000-0005-0000-0000-0000E9010000}"/>
    <cellStyle name="Normal 10 7" xfId="551" xr:uid="{00000000-0005-0000-0000-0000EA010000}"/>
    <cellStyle name="Normal 11" xfId="36" xr:uid="{00000000-0005-0000-0000-0000EB010000}"/>
    <cellStyle name="Normal 11 2" xfId="53" xr:uid="{00000000-0005-0000-0000-0000EC010000}"/>
    <cellStyle name="Normal 11 2 2" xfId="308" xr:uid="{00000000-0005-0000-0000-0000ED010000}"/>
    <cellStyle name="Normal 11 2 2 2" xfId="539" xr:uid="{00000000-0005-0000-0000-0000EE010000}"/>
    <cellStyle name="Normal 11 2 2 2 2" xfId="856" xr:uid="{00000000-0005-0000-0000-0000EF010000}"/>
    <cellStyle name="Normal 11 2 2 2 3" xfId="597" xr:uid="{00000000-0005-0000-0000-0000F0010000}"/>
    <cellStyle name="Normal 11 2 2 3" xfId="630" xr:uid="{00000000-0005-0000-0000-0000F1010000}"/>
    <cellStyle name="Normal 11 2 2 4" xfId="673" xr:uid="{00000000-0005-0000-0000-0000F2010000}"/>
    <cellStyle name="Normal 11 2 2 5" xfId="571" xr:uid="{00000000-0005-0000-0000-0000F3010000}"/>
    <cellStyle name="Normal 11 2 3" xfId="526" xr:uid="{00000000-0005-0000-0000-0000F4010000}"/>
    <cellStyle name="Normal 11 2 3 2" xfId="855" xr:uid="{00000000-0005-0000-0000-0000F5010000}"/>
    <cellStyle name="Normal 11 2 3 3" xfId="584" xr:uid="{00000000-0005-0000-0000-0000F6010000}"/>
    <cellStyle name="Normal 11 2 4" xfId="654" xr:uid="{00000000-0005-0000-0000-0000F7010000}"/>
    <cellStyle name="Normal 11 2 5" xfId="558" xr:uid="{00000000-0005-0000-0000-0000F8010000}"/>
    <cellStyle name="Normal 11 3" xfId="307" xr:uid="{00000000-0005-0000-0000-0000F9010000}"/>
    <cellStyle name="Normal 11 3 2" xfId="533" xr:uid="{00000000-0005-0000-0000-0000FA010000}"/>
    <cellStyle name="Normal 11 3 2 2" xfId="857" xr:uid="{00000000-0005-0000-0000-0000FB010000}"/>
    <cellStyle name="Normal 11 3 2 3" xfId="591" xr:uid="{00000000-0005-0000-0000-0000FC010000}"/>
    <cellStyle name="Normal 11 3 3" xfId="629" xr:uid="{00000000-0005-0000-0000-0000FD010000}"/>
    <cellStyle name="Normal 11 3 4" xfId="667" xr:uid="{00000000-0005-0000-0000-0000FE010000}"/>
    <cellStyle name="Normal 11 3 5" xfId="565" xr:uid="{00000000-0005-0000-0000-0000FF010000}"/>
    <cellStyle name="Normal 11 4" xfId="44" xr:uid="{00000000-0005-0000-0000-000000020000}"/>
    <cellStyle name="Normal 11 4 2" xfId="854" xr:uid="{00000000-0005-0000-0000-000001020000}"/>
    <cellStyle name="Normal 11 4 3" xfId="578" xr:uid="{00000000-0005-0000-0000-000002020000}"/>
    <cellStyle name="Normal 11 5" xfId="520" xr:uid="{00000000-0005-0000-0000-000003020000}"/>
    <cellStyle name="Normal 11 5 2" xfId="642" xr:uid="{00000000-0005-0000-0000-000004020000}"/>
    <cellStyle name="Normal 11 6" xfId="648" xr:uid="{00000000-0005-0000-0000-000005020000}"/>
    <cellStyle name="Normal 11 7" xfId="552" xr:uid="{00000000-0005-0000-0000-000006020000}"/>
    <cellStyle name="Normal 12" xfId="47" xr:uid="{00000000-0005-0000-0000-000007020000}"/>
    <cellStyle name="Normal 12 2" xfId="310" xr:uid="{00000000-0005-0000-0000-000008020000}"/>
    <cellStyle name="Normal 12 3" xfId="309" xr:uid="{00000000-0005-0000-0000-000009020000}"/>
    <cellStyle name="Normal 12 4" xfId="611" xr:uid="{00000000-0005-0000-0000-00000A020000}"/>
    <cellStyle name="Normal 12 5" xfId="601" xr:uid="{00000000-0005-0000-0000-00000B020000}"/>
    <cellStyle name="Normal 13" xfId="311" xr:uid="{00000000-0005-0000-0000-00000C020000}"/>
    <cellStyle name="Normal 13 2" xfId="312" xr:uid="{00000000-0005-0000-0000-00000D020000}"/>
    <cellStyle name="Normal 13 2 2" xfId="806" xr:uid="{00000000-0005-0000-0000-00000E020000}"/>
    <cellStyle name="Normal 14" xfId="313" xr:uid="{00000000-0005-0000-0000-00000F020000}"/>
    <cellStyle name="Normal 14 2" xfId="314" xr:uid="{00000000-0005-0000-0000-000010020000}"/>
    <cellStyle name="Normal 15" xfId="315" xr:uid="{00000000-0005-0000-0000-000011020000}"/>
    <cellStyle name="Normal 15 2" xfId="316" xr:uid="{00000000-0005-0000-0000-000012020000}"/>
    <cellStyle name="Normal 16" xfId="317" xr:uid="{00000000-0005-0000-0000-000013020000}"/>
    <cellStyle name="Normal 16 2" xfId="318" xr:uid="{00000000-0005-0000-0000-000014020000}"/>
    <cellStyle name="Normal 17" xfId="319" xr:uid="{00000000-0005-0000-0000-000015020000}"/>
    <cellStyle name="Normal 17 2" xfId="320" xr:uid="{00000000-0005-0000-0000-000016020000}"/>
    <cellStyle name="Normal 18" xfId="321" xr:uid="{00000000-0005-0000-0000-000017020000}"/>
    <cellStyle name="Normal 18 2" xfId="322" xr:uid="{00000000-0005-0000-0000-000018020000}"/>
    <cellStyle name="Normal 19" xfId="323" xr:uid="{00000000-0005-0000-0000-000019020000}"/>
    <cellStyle name="Normal 19 2" xfId="324" xr:uid="{00000000-0005-0000-0000-00001A020000}"/>
    <cellStyle name="Normal 2" xfId="2" xr:uid="{00000000-0005-0000-0000-00001B020000}"/>
    <cellStyle name="Normal 2 10" xfId="325" xr:uid="{00000000-0005-0000-0000-00001C020000}"/>
    <cellStyle name="Normal 2 11" xfId="326" xr:uid="{00000000-0005-0000-0000-00001D020000}"/>
    <cellStyle name="Normal 2 12" xfId="327" xr:uid="{00000000-0005-0000-0000-00001E020000}"/>
    <cellStyle name="Normal 2 13" xfId="328" xr:uid="{00000000-0005-0000-0000-00001F020000}"/>
    <cellStyle name="Normal 2 14" xfId="329" xr:uid="{00000000-0005-0000-0000-000020020000}"/>
    <cellStyle name="Normal 2 15" xfId="330" xr:uid="{00000000-0005-0000-0000-000021020000}"/>
    <cellStyle name="Normal 2 16" xfId="331" xr:uid="{00000000-0005-0000-0000-000022020000}"/>
    <cellStyle name="Normal 2 17" xfId="332" xr:uid="{00000000-0005-0000-0000-000023020000}"/>
    <cellStyle name="Normal 2 18" xfId="333" xr:uid="{00000000-0005-0000-0000-000024020000}"/>
    <cellStyle name="Normal 2 19" xfId="334" xr:uid="{00000000-0005-0000-0000-000025020000}"/>
    <cellStyle name="Normal 2 2" xfId="10" xr:uid="{00000000-0005-0000-0000-000026020000}"/>
    <cellStyle name="Normal 2 2 2" xfId="335" xr:uid="{00000000-0005-0000-0000-000027020000}"/>
    <cellStyle name="Normal 2 2 2 2" xfId="808" xr:uid="{00000000-0005-0000-0000-000028020000}"/>
    <cellStyle name="Normal 2 2 3" xfId="809" xr:uid="{00000000-0005-0000-0000-000029020000}"/>
    <cellStyle name="Normal 2 2 4" xfId="810" xr:uid="{00000000-0005-0000-0000-00002A020000}"/>
    <cellStyle name="Normal 2 2 5" xfId="807" xr:uid="{00000000-0005-0000-0000-00002B020000}"/>
    <cellStyle name="Normal 2 20" xfId="336" xr:uid="{00000000-0005-0000-0000-00002C020000}"/>
    <cellStyle name="Normal 2 21" xfId="337" xr:uid="{00000000-0005-0000-0000-00002D020000}"/>
    <cellStyle name="Normal 2 22" xfId="338" xr:uid="{00000000-0005-0000-0000-00002E020000}"/>
    <cellStyle name="Normal 2 22 2" xfId="339" xr:uid="{00000000-0005-0000-0000-00002F020000}"/>
    <cellStyle name="Normal 2 23" xfId="340" xr:uid="{00000000-0005-0000-0000-000030020000}"/>
    <cellStyle name="Normal 2 24" xfId="341" xr:uid="{00000000-0005-0000-0000-000031020000}"/>
    <cellStyle name="Normal 2 24 2" xfId="342" xr:uid="{00000000-0005-0000-0000-000032020000}"/>
    <cellStyle name="Normal 2 24 3" xfId="343" xr:uid="{00000000-0005-0000-0000-000033020000}"/>
    <cellStyle name="Normal 2 25" xfId="344" xr:uid="{00000000-0005-0000-0000-000034020000}"/>
    <cellStyle name="Normal 2 3" xfId="32" xr:uid="{00000000-0005-0000-0000-000035020000}"/>
    <cellStyle name="Normal 2 3 2" xfId="26" xr:uid="{00000000-0005-0000-0000-000036020000}"/>
    <cellStyle name="Normal 2 3 3" xfId="811" xr:uid="{00000000-0005-0000-0000-000037020000}"/>
    <cellStyle name="Normal 2 3 4" xfId="858" xr:uid="{00000000-0005-0000-0000-000038020000}"/>
    <cellStyle name="Normal 2 4" xfId="49" xr:uid="{00000000-0005-0000-0000-000039020000}"/>
    <cellStyle name="Normal 2 4 2" xfId="345" xr:uid="{00000000-0005-0000-0000-00003A020000}"/>
    <cellStyle name="Normal 2 4 3" xfId="812" xr:uid="{00000000-0005-0000-0000-00003B020000}"/>
    <cellStyle name="Normal 2 5" xfId="48" xr:uid="{00000000-0005-0000-0000-00003C020000}"/>
    <cellStyle name="Normal 2 5 2" xfId="346" xr:uid="{00000000-0005-0000-0000-00003D020000}"/>
    <cellStyle name="Normal 2 5 3" xfId="813" xr:uid="{00000000-0005-0000-0000-00003E020000}"/>
    <cellStyle name="Normal 2 6" xfId="347" xr:uid="{00000000-0005-0000-0000-00003F020000}"/>
    <cellStyle name="Normal 2 7" xfId="348" xr:uid="{00000000-0005-0000-0000-000040020000}"/>
    <cellStyle name="Normal 2 8" xfId="349" xr:uid="{00000000-0005-0000-0000-000041020000}"/>
    <cellStyle name="Normal 2 9" xfId="350" xr:uid="{00000000-0005-0000-0000-000042020000}"/>
    <cellStyle name="Normal 20" xfId="351" xr:uid="{00000000-0005-0000-0000-000043020000}"/>
    <cellStyle name="Normal 20 2" xfId="352" xr:uid="{00000000-0005-0000-0000-000044020000}"/>
    <cellStyle name="Normal 21" xfId="353" xr:uid="{00000000-0005-0000-0000-000045020000}"/>
    <cellStyle name="Normal 21 2" xfId="354" xr:uid="{00000000-0005-0000-0000-000046020000}"/>
    <cellStyle name="Normal 22" xfId="355" xr:uid="{00000000-0005-0000-0000-000047020000}"/>
    <cellStyle name="Normal 22 2" xfId="356" xr:uid="{00000000-0005-0000-0000-000048020000}"/>
    <cellStyle name="Normal 23" xfId="357" xr:uid="{00000000-0005-0000-0000-000049020000}"/>
    <cellStyle name="Normal 23 2" xfId="358" xr:uid="{00000000-0005-0000-0000-00004A020000}"/>
    <cellStyle name="Normal 24" xfId="359" xr:uid="{00000000-0005-0000-0000-00004B020000}"/>
    <cellStyle name="Normal 24 2" xfId="360" xr:uid="{00000000-0005-0000-0000-00004C020000}"/>
    <cellStyle name="Normal 25" xfId="361" xr:uid="{00000000-0005-0000-0000-00004D020000}"/>
    <cellStyle name="Normal 26" xfId="362" xr:uid="{00000000-0005-0000-0000-00004E020000}"/>
    <cellStyle name="Normal 26 2" xfId="363" xr:uid="{00000000-0005-0000-0000-00004F020000}"/>
    <cellStyle name="Normal 27" xfId="364" xr:uid="{00000000-0005-0000-0000-000050020000}"/>
    <cellStyle name="Normal 27 2" xfId="365" xr:uid="{00000000-0005-0000-0000-000051020000}"/>
    <cellStyle name="Normal 28" xfId="366" xr:uid="{00000000-0005-0000-0000-000052020000}"/>
    <cellStyle name="Normal 28 2" xfId="367" xr:uid="{00000000-0005-0000-0000-000053020000}"/>
    <cellStyle name="Normal 29" xfId="368" xr:uid="{00000000-0005-0000-0000-000054020000}"/>
    <cellStyle name="Normal 29 2" xfId="369" xr:uid="{00000000-0005-0000-0000-000055020000}"/>
    <cellStyle name="Normal 3" xfId="4" xr:uid="{00000000-0005-0000-0000-000056020000}"/>
    <cellStyle name="Normal 3 2" xfId="9" xr:uid="{00000000-0005-0000-0000-000057020000}"/>
    <cellStyle name="Normal 3 2 2" xfId="371" xr:uid="{00000000-0005-0000-0000-000058020000}"/>
    <cellStyle name="Normal 3 2 2 2" xfId="815" xr:uid="{00000000-0005-0000-0000-000059020000}"/>
    <cellStyle name="Normal 3 2 3" xfId="370" xr:uid="{00000000-0005-0000-0000-00005A020000}"/>
    <cellStyle name="Normal 3 2 4" xfId="33" xr:uid="{00000000-0005-0000-0000-00005B020000}"/>
    <cellStyle name="Normal 3 2 5" xfId="605" xr:uid="{00000000-0005-0000-0000-00005C020000}"/>
    <cellStyle name="Normal 3 3" xfId="372" xr:uid="{00000000-0005-0000-0000-00005D020000}"/>
    <cellStyle name="Normal 3 3 2" xfId="816" xr:uid="{00000000-0005-0000-0000-00005E020000}"/>
    <cellStyle name="Normal 3 4" xfId="373" xr:uid="{00000000-0005-0000-0000-00005F020000}"/>
    <cellStyle name="Normal 3 4 2" xfId="814" xr:uid="{00000000-0005-0000-0000-000060020000}"/>
    <cellStyle name="Normal 3 5" xfId="374" xr:uid="{00000000-0005-0000-0000-000061020000}"/>
    <cellStyle name="Normal 3 5 2" xfId="375" xr:uid="{00000000-0005-0000-0000-000062020000}"/>
    <cellStyle name="Normal 3 5 3" xfId="376" xr:uid="{00000000-0005-0000-0000-000063020000}"/>
    <cellStyle name="Normal 3 6" xfId="377" xr:uid="{00000000-0005-0000-0000-000064020000}"/>
    <cellStyle name="Normal 3 7" xfId="378" xr:uid="{00000000-0005-0000-0000-000065020000}"/>
    <cellStyle name="Normal 3 7 2" xfId="631" xr:uid="{00000000-0005-0000-0000-000066020000}"/>
    <cellStyle name="Normal 3 8" xfId="379" xr:uid="{00000000-0005-0000-0000-000067020000}"/>
    <cellStyle name="Normal 3 9" xfId="603" xr:uid="{00000000-0005-0000-0000-000068020000}"/>
    <cellStyle name="Normal 30" xfId="380" xr:uid="{00000000-0005-0000-0000-000069020000}"/>
    <cellStyle name="Normal 30 2" xfId="381" xr:uid="{00000000-0005-0000-0000-00006A020000}"/>
    <cellStyle name="Normal 31" xfId="382" xr:uid="{00000000-0005-0000-0000-00006B020000}"/>
    <cellStyle name="Normal 31 2" xfId="383" xr:uid="{00000000-0005-0000-0000-00006C020000}"/>
    <cellStyle name="Normal 32" xfId="384" xr:uid="{00000000-0005-0000-0000-00006D020000}"/>
    <cellStyle name="Normal 32 2" xfId="385" xr:uid="{00000000-0005-0000-0000-00006E020000}"/>
    <cellStyle name="Normal 33" xfId="386" xr:uid="{00000000-0005-0000-0000-00006F020000}"/>
    <cellStyle name="Normal 34" xfId="387" xr:uid="{00000000-0005-0000-0000-000070020000}"/>
    <cellStyle name="Normal 34 2" xfId="388" xr:uid="{00000000-0005-0000-0000-000071020000}"/>
    <cellStyle name="Normal 35" xfId="389" xr:uid="{00000000-0005-0000-0000-000072020000}"/>
    <cellStyle name="Normal 35 2" xfId="390" xr:uid="{00000000-0005-0000-0000-000073020000}"/>
    <cellStyle name="Normal 36" xfId="391" xr:uid="{00000000-0005-0000-0000-000074020000}"/>
    <cellStyle name="Normal 36 2" xfId="392" xr:uid="{00000000-0005-0000-0000-000075020000}"/>
    <cellStyle name="Normal 37" xfId="393" xr:uid="{00000000-0005-0000-0000-000076020000}"/>
    <cellStyle name="Normal 37 2" xfId="394" xr:uid="{00000000-0005-0000-0000-000077020000}"/>
    <cellStyle name="Normal 38" xfId="395" xr:uid="{00000000-0005-0000-0000-000078020000}"/>
    <cellStyle name="Normal 38 2" xfId="396" xr:uid="{00000000-0005-0000-0000-000079020000}"/>
    <cellStyle name="Normal 39" xfId="397" xr:uid="{00000000-0005-0000-0000-00007A020000}"/>
    <cellStyle name="Normal 39 2" xfId="398" xr:uid="{00000000-0005-0000-0000-00007B020000}"/>
    <cellStyle name="Normal 4" xfId="16" xr:uid="{00000000-0005-0000-0000-00007C020000}"/>
    <cellStyle name="Normal 4 2" xfId="21" xr:uid="{00000000-0005-0000-0000-00007D020000}"/>
    <cellStyle name="Normal 4 2 2" xfId="58" xr:uid="{00000000-0005-0000-0000-00007E020000}"/>
    <cellStyle name="Normal 4 2 3" xfId="400" xr:uid="{00000000-0005-0000-0000-00007F020000}"/>
    <cellStyle name="Normal 4 2 4" xfId="43" xr:uid="{00000000-0005-0000-0000-000080020000}"/>
    <cellStyle name="Normal 4 2 5" xfId="35" xr:uid="{00000000-0005-0000-0000-000081020000}"/>
    <cellStyle name="Normal 4 2 6" xfId="519" xr:uid="{00000000-0005-0000-0000-000082020000}"/>
    <cellStyle name="Normal 4 2 7" xfId="607" xr:uid="{00000000-0005-0000-0000-000083020000}"/>
    <cellStyle name="Normal 4 2 8" xfId="874" xr:uid="{00000000-0005-0000-0000-000084020000}"/>
    <cellStyle name="Normal 4 3" xfId="401" xr:uid="{00000000-0005-0000-0000-000085020000}"/>
    <cellStyle name="Normal 4 3 2" xfId="402" xr:uid="{00000000-0005-0000-0000-000086020000}"/>
    <cellStyle name="Normal 4 3 3" xfId="403" xr:uid="{00000000-0005-0000-0000-000087020000}"/>
    <cellStyle name="Normal 4 3 4" xfId="817" xr:uid="{00000000-0005-0000-0000-000088020000}"/>
    <cellStyle name="Normal 4 4" xfId="399" xr:uid="{00000000-0005-0000-0000-000089020000}"/>
    <cellStyle name="Normal 4 4 2" xfId="859" xr:uid="{00000000-0005-0000-0000-00008A020000}"/>
    <cellStyle name="Normal 4 4 3" xfId="632" xr:uid="{00000000-0005-0000-0000-00008B020000}"/>
    <cellStyle name="Normal 4 5" xfId="873" xr:uid="{00000000-0005-0000-0000-00008C020000}"/>
    <cellStyle name="Normal 40" xfId="404" xr:uid="{00000000-0005-0000-0000-00008D020000}"/>
    <cellStyle name="Normal 40 2" xfId="405" xr:uid="{00000000-0005-0000-0000-00008E020000}"/>
    <cellStyle name="Normal 40 3" xfId="406" xr:uid="{00000000-0005-0000-0000-00008F020000}"/>
    <cellStyle name="Normal 41" xfId="407" xr:uid="{00000000-0005-0000-0000-000090020000}"/>
    <cellStyle name="Normal 41 2" xfId="408" xr:uid="{00000000-0005-0000-0000-000091020000}"/>
    <cellStyle name="Normal 41 3" xfId="409" xr:uid="{00000000-0005-0000-0000-000092020000}"/>
    <cellStyle name="Normal 42" xfId="410" xr:uid="{00000000-0005-0000-0000-000093020000}"/>
    <cellStyle name="Normal 43" xfId="411" xr:uid="{00000000-0005-0000-0000-000094020000}"/>
    <cellStyle name="Normal 43 2" xfId="412" xr:uid="{00000000-0005-0000-0000-000095020000}"/>
    <cellStyle name="Normal 43 3" xfId="413" xr:uid="{00000000-0005-0000-0000-000096020000}"/>
    <cellStyle name="Normal 44" xfId="414" xr:uid="{00000000-0005-0000-0000-000097020000}"/>
    <cellStyle name="Normal 44 2" xfId="415" xr:uid="{00000000-0005-0000-0000-000098020000}"/>
    <cellStyle name="Normal 44 3" xfId="416" xr:uid="{00000000-0005-0000-0000-000099020000}"/>
    <cellStyle name="Normal 45" xfId="417" xr:uid="{00000000-0005-0000-0000-00009A020000}"/>
    <cellStyle name="Normal 45 2" xfId="418" xr:uid="{00000000-0005-0000-0000-00009B020000}"/>
    <cellStyle name="Normal 45 3" xfId="419" xr:uid="{00000000-0005-0000-0000-00009C020000}"/>
    <cellStyle name="Normal 46" xfId="420" xr:uid="{00000000-0005-0000-0000-00009D020000}"/>
    <cellStyle name="Normal 46 2" xfId="421" xr:uid="{00000000-0005-0000-0000-00009E020000}"/>
    <cellStyle name="Normal 46 3" xfId="422" xr:uid="{00000000-0005-0000-0000-00009F020000}"/>
    <cellStyle name="Normal 47" xfId="423" xr:uid="{00000000-0005-0000-0000-0000A0020000}"/>
    <cellStyle name="Normal 47 2" xfId="424" xr:uid="{00000000-0005-0000-0000-0000A1020000}"/>
    <cellStyle name="Normal 47 3" xfId="425" xr:uid="{00000000-0005-0000-0000-0000A2020000}"/>
    <cellStyle name="Normal 48" xfId="426" xr:uid="{00000000-0005-0000-0000-0000A3020000}"/>
    <cellStyle name="Normal 48 2" xfId="427" xr:uid="{00000000-0005-0000-0000-0000A4020000}"/>
    <cellStyle name="Normal 48 3" xfId="428" xr:uid="{00000000-0005-0000-0000-0000A5020000}"/>
    <cellStyle name="Normal 49" xfId="429" xr:uid="{00000000-0005-0000-0000-0000A6020000}"/>
    <cellStyle name="Normal 49 2" xfId="430" xr:uid="{00000000-0005-0000-0000-0000A7020000}"/>
    <cellStyle name="Normal 49 3" xfId="431" xr:uid="{00000000-0005-0000-0000-0000A8020000}"/>
    <cellStyle name="Normal 5" xfId="3" xr:uid="{00000000-0005-0000-0000-0000A9020000}"/>
    <cellStyle name="Normal 5 2" xfId="56" xr:uid="{00000000-0005-0000-0000-0000AA020000}"/>
    <cellStyle name="Normal 5 2 2" xfId="432" xr:uid="{00000000-0005-0000-0000-0000AB020000}"/>
    <cellStyle name="Normal 5 2 3" xfId="818" xr:uid="{00000000-0005-0000-0000-0000AC020000}"/>
    <cellStyle name="Normal 5 3" xfId="433" xr:uid="{00000000-0005-0000-0000-0000AD020000}"/>
    <cellStyle name="Normal 5 3 2" xfId="434" xr:uid="{00000000-0005-0000-0000-0000AE020000}"/>
    <cellStyle name="Normal 5 3 3" xfId="435" xr:uid="{00000000-0005-0000-0000-0000AF020000}"/>
    <cellStyle name="Normal 5 3 4" xfId="860" xr:uid="{00000000-0005-0000-0000-0000B0020000}"/>
    <cellStyle name="Normal 5 4" xfId="27" xr:uid="{00000000-0005-0000-0000-0000B1020000}"/>
    <cellStyle name="Normal 5 4 2" xfId="542" xr:uid="{00000000-0005-0000-0000-0000B2020000}"/>
    <cellStyle name="Normal 5 4 2 2" xfId="600" xr:uid="{00000000-0005-0000-0000-0000B3020000}"/>
    <cellStyle name="Normal 5 4 2 2 2" xfId="862" xr:uid="{00000000-0005-0000-0000-0000B4020000}"/>
    <cellStyle name="Normal 5 4 2 3" xfId="676" xr:uid="{00000000-0005-0000-0000-0000B5020000}"/>
    <cellStyle name="Normal 5 4 2 4" xfId="574" xr:uid="{00000000-0005-0000-0000-0000B6020000}"/>
    <cellStyle name="Normal 5 4 3" xfId="529" xr:uid="{00000000-0005-0000-0000-0000B7020000}"/>
    <cellStyle name="Normal 5 4 3 2" xfId="861" xr:uid="{00000000-0005-0000-0000-0000B8020000}"/>
    <cellStyle name="Normal 5 4 3 3" xfId="587" xr:uid="{00000000-0005-0000-0000-0000B9020000}"/>
    <cellStyle name="Normal 5 4 4" xfId="657" xr:uid="{00000000-0005-0000-0000-0000BA020000}"/>
    <cellStyle name="Normal 5 4 5" xfId="561" xr:uid="{00000000-0005-0000-0000-0000BB020000}"/>
    <cellStyle name="Normal 5 5" xfId="40" xr:uid="{00000000-0005-0000-0000-0000BC020000}"/>
    <cellStyle name="Normal 5 6" xfId="30" xr:uid="{00000000-0005-0000-0000-0000BD020000}"/>
    <cellStyle name="Normal 5 7" xfId="516" xr:uid="{00000000-0005-0000-0000-0000BE020000}"/>
    <cellStyle name="Normal 50" xfId="436" xr:uid="{00000000-0005-0000-0000-0000BF020000}"/>
    <cellStyle name="Normal 50 2" xfId="437" xr:uid="{00000000-0005-0000-0000-0000C0020000}"/>
    <cellStyle name="Normal 50 3" xfId="438" xr:uid="{00000000-0005-0000-0000-0000C1020000}"/>
    <cellStyle name="Normal 51" xfId="439" xr:uid="{00000000-0005-0000-0000-0000C2020000}"/>
    <cellStyle name="Normal 51 2" xfId="440" xr:uid="{00000000-0005-0000-0000-0000C3020000}"/>
    <cellStyle name="Normal 51 3" xfId="441" xr:uid="{00000000-0005-0000-0000-0000C4020000}"/>
    <cellStyle name="Normal 52" xfId="442" xr:uid="{00000000-0005-0000-0000-0000C5020000}"/>
    <cellStyle name="Normal 52 2" xfId="443" xr:uid="{00000000-0005-0000-0000-0000C6020000}"/>
    <cellStyle name="Normal 52 3" xfId="444" xr:uid="{00000000-0005-0000-0000-0000C7020000}"/>
    <cellStyle name="Normal 53" xfId="445" xr:uid="{00000000-0005-0000-0000-0000C8020000}"/>
    <cellStyle name="Normal 53 2" xfId="446" xr:uid="{00000000-0005-0000-0000-0000C9020000}"/>
    <cellStyle name="Normal 53 3" xfId="447" xr:uid="{00000000-0005-0000-0000-0000CA020000}"/>
    <cellStyle name="Normal 54" xfId="448" xr:uid="{00000000-0005-0000-0000-0000CB020000}"/>
    <cellStyle name="Normal 54 2" xfId="449" xr:uid="{00000000-0005-0000-0000-0000CC020000}"/>
    <cellStyle name="Normal 54 3" xfId="450" xr:uid="{00000000-0005-0000-0000-0000CD020000}"/>
    <cellStyle name="Normal 55" xfId="451" xr:uid="{00000000-0005-0000-0000-0000CE020000}"/>
    <cellStyle name="Normal 55 2" xfId="452" xr:uid="{00000000-0005-0000-0000-0000CF020000}"/>
    <cellStyle name="Normal 55 3" xfId="453" xr:uid="{00000000-0005-0000-0000-0000D0020000}"/>
    <cellStyle name="Normal 56" xfId="454" xr:uid="{00000000-0005-0000-0000-0000D1020000}"/>
    <cellStyle name="Normal 56 2" xfId="455" xr:uid="{00000000-0005-0000-0000-0000D2020000}"/>
    <cellStyle name="Normal 56 3" xfId="456" xr:uid="{00000000-0005-0000-0000-0000D3020000}"/>
    <cellStyle name="Normal 57" xfId="457" xr:uid="{00000000-0005-0000-0000-0000D4020000}"/>
    <cellStyle name="Normal 57 2" xfId="458" xr:uid="{00000000-0005-0000-0000-0000D5020000}"/>
    <cellStyle name="Normal 57 3" xfId="459" xr:uid="{00000000-0005-0000-0000-0000D6020000}"/>
    <cellStyle name="Normal 58" xfId="460" xr:uid="{00000000-0005-0000-0000-0000D7020000}"/>
    <cellStyle name="Normal 58 2" xfId="461" xr:uid="{00000000-0005-0000-0000-0000D8020000}"/>
    <cellStyle name="Normal 58 3" xfId="462" xr:uid="{00000000-0005-0000-0000-0000D9020000}"/>
    <cellStyle name="Normal 59" xfId="463" xr:uid="{00000000-0005-0000-0000-0000DA020000}"/>
    <cellStyle name="Normal 59 2" xfId="464" xr:uid="{00000000-0005-0000-0000-0000DB020000}"/>
    <cellStyle name="Normal 59 3" xfId="465" xr:uid="{00000000-0005-0000-0000-0000DC020000}"/>
    <cellStyle name="Normal 6" xfId="31" xr:uid="{00000000-0005-0000-0000-0000DD020000}"/>
    <cellStyle name="Normal 6 2" xfId="57" xr:uid="{00000000-0005-0000-0000-0000DE020000}"/>
    <cellStyle name="Normal 6 2 2" xfId="467" xr:uid="{00000000-0005-0000-0000-0000DF020000}"/>
    <cellStyle name="Normal 6 3" xfId="468" xr:uid="{00000000-0005-0000-0000-0000E0020000}"/>
    <cellStyle name="Normal 6 3 2" xfId="469" xr:uid="{00000000-0005-0000-0000-0000E1020000}"/>
    <cellStyle name="Normal 6 3 3" xfId="470" xr:uid="{00000000-0005-0000-0000-0000E2020000}"/>
    <cellStyle name="Normal 6 3 4" xfId="863" xr:uid="{00000000-0005-0000-0000-0000E3020000}"/>
    <cellStyle name="Normal 6 4" xfId="466" xr:uid="{00000000-0005-0000-0000-0000E4020000}"/>
    <cellStyle name="Normal 6 5" xfId="41" xr:uid="{00000000-0005-0000-0000-0000E5020000}"/>
    <cellStyle name="Normal 6 6" xfId="517" xr:uid="{00000000-0005-0000-0000-0000E6020000}"/>
    <cellStyle name="Normal 6 7" xfId="609" xr:uid="{00000000-0005-0000-0000-0000E7020000}"/>
    <cellStyle name="Normal 60" xfId="471" xr:uid="{00000000-0005-0000-0000-0000E8020000}"/>
    <cellStyle name="Normal 61" xfId="472" xr:uid="{00000000-0005-0000-0000-0000E9020000}"/>
    <cellStyle name="Normal 62" xfId="473" xr:uid="{00000000-0005-0000-0000-0000EA020000}"/>
    <cellStyle name="Normal 63" xfId="474" xr:uid="{00000000-0005-0000-0000-0000EB020000}"/>
    <cellStyle name="Normal 64" xfId="475" xr:uid="{00000000-0005-0000-0000-0000EC020000}"/>
    <cellStyle name="Normal 65" xfId="476" xr:uid="{00000000-0005-0000-0000-0000ED020000}"/>
    <cellStyle name="Normal 66" xfId="477" xr:uid="{00000000-0005-0000-0000-0000EE020000}"/>
    <cellStyle name="Normal 67" xfId="478" xr:uid="{00000000-0005-0000-0000-0000EF020000}"/>
    <cellStyle name="Normal 68" xfId="479" xr:uid="{00000000-0005-0000-0000-0000F0020000}"/>
    <cellStyle name="Normal 69" xfId="480" xr:uid="{00000000-0005-0000-0000-0000F1020000}"/>
    <cellStyle name="Normal 69 2" xfId="633" xr:uid="{00000000-0005-0000-0000-0000F2020000}"/>
    <cellStyle name="Normal 7" xfId="17" xr:uid="{00000000-0005-0000-0000-0000F3020000}"/>
    <cellStyle name="Normal 7 2" xfId="482" xr:uid="{00000000-0005-0000-0000-0000F4020000}"/>
    <cellStyle name="Normal 7 2 2" xfId="635" xr:uid="{00000000-0005-0000-0000-0000F5020000}"/>
    <cellStyle name="Normal 7 3" xfId="481" xr:uid="{00000000-0005-0000-0000-0000F6020000}"/>
    <cellStyle name="Normal 7 3 2" xfId="634" xr:uid="{00000000-0005-0000-0000-0000F7020000}"/>
    <cellStyle name="Normal 71" xfId="875" xr:uid="{00000000-0005-0000-0000-0000F8020000}"/>
    <cellStyle name="Normal 8" xfId="15" xr:uid="{00000000-0005-0000-0000-0000F9020000}"/>
    <cellStyle name="Normal 8 2" xfId="484" xr:uid="{00000000-0005-0000-0000-0000FA020000}"/>
    <cellStyle name="Normal 8 3" xfId="483" xr:uid="{00000000-0005-0000-0000-0000FB020000}"/>
    <cellStyle name="Normal 9" xfId="29" xr:uid="{00000000-0005-0000-0000-0000FC020000}"/>
    <cellStyle name="Normal 9 2" xfId="51" xr:uid="{00000000-0005-0000-0000-0000FD020000}"/>
    <cellStyle name="Normal 9 2 2" xfId="486" xr:uid="{00000000-0005-0000-0000-0000FE020000}"/>
    <cellStyle name="Normal 9 2 2 2" xfId="537" xr:uid="{00000000-0005-0000-0000-0000FF020000}"/>
    <cellStyle name="Normal 9 2 2 2 2" xfId="866" xr:uid="{00000000-0005-0000-0000-000000030000}"/>
    <cellStyle name="Normal 9 2 2 2 3" xfId="595" xr:uid="{00000000-0005-0000-0000-000001030000}"/>
    <cellStyle name="Normal 9 2 2 3" xfId="637" xr:uid="{00000000-0005-0000-0000-000002030000}"/>
    <cellStyle name="Normal 9 2 2 4" xfId="671" xr:uid="{00000000-0005-0000-0000-000003030000}"/>
    <cellStyle name="Normal 9 2 2 5" xfId="569" xr:uid="{00000000-0005-0000-0000-000004030000}"/>
    <cellStyle name="Normal 9 2 3" xfId="524" xr:uid="{00000000-0005-0000-0000-000005030000}"/>
    <cellStyle name="Normal 9 2 3 2" xfId="865" xr:uid="{00000000-0005-0000-0000-000006030000}"/>
    <cellStyle name="Normal 9 2 3 3" xfId="582" xr:uid="{00000000-0005-0000-0000-000007030000}"/>
    <cellStyle name="Normal 9 2 4" xfId="652" xr:uid="{00000000-0005-0000-0000-000008030000}"/>
    <cellStyle name="Normal 9 2 5" xfId="556" xr:uid="{00000000-0005-0000-0000-000009030000}"/>
    <cellStyle name="Normal 9 3" xfId="485" xr:uid="{00000000-0005-0000-0000-00000A030000}"/>
    <cellStyle name="Normal 9 3 2" xfId="531" xr:uid="{00000000-0005-0000-0000-00000B030000}"/>
    <cellStyle name="Normal 9 3 2 2" xfId="867" xr:uid="{00000000-0005-0000-0000-00000C030000}"/>
    <cellStyle name="Normal 9 3 2 3" xfId="589" xr:uid="{00000000-0005-0000-0000-00000D030000}"/>
    <cellStyle name="Normal 9 3 3" xfId="636" xr:uid="{00000000-0005-0000-0000-00000E030000}"/>
    <cellStyle name="Normal 9 3 4" xfId="665" xr:uid="{00000000-0005-0000-0000-00000F030000}"/>
    <cellStyle name="Normal 9 3 5" xfId="563" xr:uid="{00000000-0005-0000-0000-000010030000}"/>
    <cellStyle name="Normal 9 4" xfId="39" xr:uid="{00000000-0005-0000-0000-000011030000}"/>
    <cellStyle name="Normal 9 4 2" xfId="864" xr:uid="{00000000-0005-0000-0000-000012030000}"/>
    <cellStyle name="Normal 9 4 3" xfId="576" xr:uid="{00000000-0005-0000-0000-000013030000}"/>
    <cellStyle name="Normal 9 5" xfId="515" xr:uid="{00000000-0005-0000-0000-000014030000}"/>
    <cellStyle name="Normal 9 5 2" xfId="640" xr:uid="{00000000-0005-0000-0000-000015030000}"/>
    <cellStyle name="Normal 9 6" xfId="646" xr:uid="{00000000-0005-0000-0000-000016030000}"/>
    <cellStyle name="Normal 9 7" xfId="550" xr:uid="{00000000-0005-0000-0000-000017030000}"/>
    <cellStyle name="Note 10" xfId="487" xr:uid="{00000000-0005-0000-0000-000018030000}"/>
    <cellStyle name="Note 11" xfId="488" xr:uid="{00000000-0005-0000-0000-000019030000}"/>
    <cellStyle name="Note 12" xfId="489" xr:uid="{00000000-0005-0000-0000-00001A030000}"/>
    <cellStyle name="Note 2" xfId="490" xr:uid="{00000000-0005-0000-0000-00001B030000}"/>
    <cellStyle name="Note 2 2" xfId="491" xr:uid="{00000000-0005-0000-0000-00001C030000}"/>
    <cellStyle name="Note 2 2 2" xfId="820" xr:uid="{00000000-0005-0000-0000-00001D030000}"/>
    <cellStyle name="Note 2 3" xfId="492" xr:uid="{00000000-0005-0000-0000-00001E030000}"/>
    <cellStyle name="Note 2 4" xfId="493" xr:uid="{00000000-0005-0000-0000-00001F030000}"/>
    <cellStyle name="Note 2 5" xfId="819" xr:uid="{00000000-0005-0000-0000-000020030000}"/>
    <cellStyle name="Note 3" xfId="494" xr:uid="{00000000-0005-0000-0000-000021030000}"/>
    <cellStyle name="Note 3 2" xfId="495" xr:uid="{00000000-0005-0000-0000-000022030000}"/>
    <cellStyle name="Note 3 2 2" xfId="496" xr:uid="{00000000-0005-0000-0000-000023030000}"/>
    <cellStyle name="Note 3 3" xfId="821" xr:uid="{00000000-0005-0000-0000-000024030000}"/>
    <cellStyle name="Note 4" xfId="497" xr:uid="{00000000-0005-0000-0000-000025030000}"/>
    <cellStyle name="Note 4 2" xfId="498" xr:uid="{00000000-0005-0000-0000-000026030000}"/>
    <cellStyle name="Note 4 3" xfId="822" xr:uid="{00000000-0005-0000-0000-000027030000}"/>
    <cellStyle name="Note 5" xfId="499" xr:uid="{00000000-0005-0000-0000-000028030000}"/>
    <cellStyle name="Note 5 2" xfId="500" xr:uid="{00000000-0005-0000-0000-000029030000}"/>
    <cellStyle name="Note 6" xfId="501" xr:uid="{00000000-0005-0000-0000-00002A030000}"/>
    <cellStyle name="Note 7" xfId="502" xr:uid="{00000000-0005-0000-0000-00002B030000}"/>
    <cellStyle name="Note 8" xfId="503" xr:uid="{00000000-0005-0000-0000-00002C030000}"/>
    <cellStyle name="Note 9" xfId="504" xr:uid="{00000000-0005-0000-0000-00002D030000}"/>
    <cellStyle name="NumStyleDec" xfId="662" xr:uid="{00000000-0005-0000-0000-00002E030000}"/>
    <cellStyle name="NumStyleDec 2" xfId="823" xr:uid="{00000000-0005-0000-0000-00002F030000}"/>
    <cellStyle name="NumStyleDec 3" xfId="868" xr:uid="{00000000-0005-0000-0000-000030030000}"/>
    <cellStyle name="NumStyleRound" xfId="663" xr:uid="{00000000-0005-0000-0000-000031030000}"/>
    <cellStyle name="Output 2" xfId="505" xr:uid="{00000000-0005-0000-0000-000032030000}"/>
    <cellStyle name="Output 2 2" xfId="825" xr:uid="{00000000-0005-0000-0000-000033030000}"/>
    <cellStyle name="Output 2 3" xfId="824" xr:uid="{00000000-0005-0000-0000-000034030000}"/>
    <cellStyle name="Output 3" xfId="506" xr:uid="{00000000-0005-0000-0000-000035030000}"/>
    <cellStyle name="Output 3 2" xfId="826" xr:uid="{00000000-0005-0000-0000-000036030000}"/>
    <cellStyle name="Percent 2" xfId="6" xr:uid="{00000000-0005-0000-0000-000037030000}"/>
    <cellStyle name="Percent 2 2" xfId="11" xr:uid="{00000000-0005-0000-0000-000038030000}"/>
    <cellStyle name="Percent 2 3" xfId="8" xr:uid="{00000000-0005-0000-0000-000039030000}"/>
    <cellStyle name="Percent 2 4" xfId="604" xr:uid="{00000000-0005-0000-0000-00003A030000}"/>
    <cellStyle name="Percent 3" xfId="14" xr:uid="{00000000-0005-0000-0000-00003B030000}"/>
    <cellStyle name="Percent 3 2" xfId="23" xr:uid="{00000000-0005-0000-0000-00003C030000}"/>
    <cellStyle name="Percent 3 3" xfId="22" xr:uid="{00000000-0005-0000-0000-00003D030000}"/>
    <cellStyle name="Percent 3 3 2" xfId="827" xr:uid="{00000000-0005-0000-0000-00003E030000}"/>
    <cellStyle name="Percent 3 4" xfId="513" xr:uid="{00000000-0005-0000-0000-00003F030000}"/>
    <cellStyle name="Percent 3 5" xfId="606" xr:uid="{00000000-0005-0000-0000-000040030000}"/>
    <cellStyle name="Percent 4" xfId="24" xr:uid="{00000000-0005-0000-0000-000041030000}"/>
    <cellStyle name="Percent 4 2" xfId="55" xr:uid="{00000000-0005-0000-0000-000042030000}"/>
    <cellStyle name="Percent 4 2 2" xfId="541" xr:uid="{00000000-0005-0000-0000-000043030000}"/>
    <cellStyle name="Percent 4 2 2 2" xfId="599" xr:uid="{00000000-0005-0000-0000-000044030000}"/>
    <cellStyle name="Percent 4 2 2 2 2" xfId="870" xr:uid="{00000000-0005-0000-0000-000045030000}"/>
    <cellStyle name="Percent 4 2 2 3" xfId="675" xr:uid="{00000000-0005-0000-0000-000046030000}"/>
    <cellStyle name="Percent 4 2 2 4" xfId="573" xr:uid="{00000000-0005-0000-0000-000047030000}"/>
    <cellStyle name="Percent 4 2 3" xfId="528" xr:uid="{00000000-0005-0000-0000-000048030000}"/>
    <cellStyle name="Percent 4 2 3 2" xfId="869" xr:uid="{00000000-0005-0000-0000-000049030000}"/>
    <cellStyle name="Percent 4 2 3 3" xfId="586" xr:uid="{00000000-0005-0000-0000-00004A030000}"/>
    <cellStyle name="Percent 4 2 4" xfId="656" xr:uid="{00000000-0005-0000-0000-00004B030000}"/>
    <cellStyle name="Percent 4 2 5" xfId="560" xr:uid="{00000000-0005-0000-0000-00004C030000}"/>
    <cellStyle name="Percent 4 3" xfId="507" xr:uid="{00000000-0005-0000-0000-00004D030000}"/>
    <cellStyle name="Percent 4 3 2" xfId="535" xr:uid="{00000000-0005-0000-0000-00004E030000}"/>
    <cellStyle name="Percent 4 3 2 2" xfId="871" xr:uid="{00000000-0005-0000-0000-00004F030000}"/>
    <cellStyle name="Percent 4 3 2 3" xfId="593" xr:uid="{00000000-0005-0000-0000-000050030000}"/>
    <cellStyle name="Percent 4 3 3" xfId="638" xr:uid="{00000000-0005-0000-0000-000051030000}"/>
    <cellStyle name="Percent 4 3 4" xfId="669" xr:uid="{00000000-0005-0000-0000-000052030000}"/>
    <cellStyle name="Percent 4 3 5" xfId="567" xr:uid="{00000000-0005-0000-0000-000053030000}"/>
    <cellStyle name="Percent 4 4" xfId="46" xr:uid="{00000000-0005-0000-0000-000054030000}"/>
    <cellStyle name="Percent 4 4 2" xfId="828" xr:uid="{00000000-0005-0000-0000-000055030000}"/>
    <cellStyle name="Percent 4 4 3" xfId="580" xr:uid="{00000000-0005-0000-0000-000056030000}"/>
    <cellStyle name="Percent 4 5" xfId="37" xr:uid="{00000000-0005-0000-0000-000057030000}"/>
    <cellStyle name="Percent 4 5 2" xfId="872" xr:uid="{00000000-0005-0000-0000-000058030000}"/>
    <cellStyle name="Percent 4 5 3" xfId="610" xr:uid="{00000000-0005-0000-0000-000059030000}"/>
    <cellStyle name="Percent 4 6" xfId="522" xr:uid="{00000000-0005-0000-0000-00005A030000}"/>
    <cellStyle name="Percent 4 6 2" xfId="644" xr:uid="{00000000-0005-0000-0000-00005B030000}"/>
    <cellStyle name="Percent 4 7" xfId="608" xr:uid="{00000000-0005-0000-0000-00005C030000}"/>
    <cellStyle name="Percent 4 8" xfId="650" xr:uid="{00000000-0005-0000-0000-00005D030000}"/>
    <cellStyle name="Percent 4 9" xfId="554" xr:uid="{00000000-0005-0000-0000-00005E030000}"/>
    <cellStyle name="Percent 5" xfId="7" xr:uid="{00000000-0005-0000-0000-00005F030000}"/>
    <cellStyle name="TextStyle" xfId="602" xr:uid="{00000000-0005-0000-0000-000060030000}"/>
    <cellStyle name="Title" xfId="544" builtinId="15" customBuiltin="1"/>
    <cellStyle name="Title 2" xfId="829" xr:uid="{00000000-0005-0000-0000-000062030000}"/>
    <cellStyle name="Total 2" xfId="508" xr:uid="{00000000-0005-0000-0000-000063030000}"/>
    <cellStyle name="Total 2 2" xfId="831" xr:uid="{00000000-0005-0000-0000-000064030000}"/>
    <cellStyle name="Total 2 3" xfId="830" xr:uid="{00000000-0005-0000-0000-000065030000}"/>
    <cellStyle name="Total 3" xfId="509" xr:uid="{00000000-0005-0000-0000-000066030000}"/>
    <cellStyle name="Total 3 2" xfId="832" xr:uid="{00000000-0005-0000-0000-000067030000}"/>
    <cellStyle name="Warning Text 2" xfId="510" xr:uid="{00000000-0005-0000-0000-000068030000}"/>
    <cellStyle name="Warning Text 2 2" xfId="834" xr:uid="{00000000-0005-0000-0000-000069030000}"/>
    <cellStyle name="Warning Text 2 3" xfId="833" xr:uid="{00000000-0005-0000-0000-00006A030000}"/>
    <cellStyle name="Warning Text 3" xfId="511" xr:uid="{00000000-0005-0000-0000-00006B030000}"/>
    <cellStyle name="Warning Text 3 2" xfId="835" xr:uid="{00000000-0005-0000-0000-00006C030000}"/>
  </cellStyles>
  <dxfs count="0"/>
  <tableStyles count="0" defaultTableStyle="TableStyleMedium9" defaultPivotStyle="PivotStyleLight16"/>
  <colors>
    <mruColors>
      <color rgb="FF99CCFF"/>
      <color rgb="FFCCFFFF"/>
      <color rgb="FFE7F5F5"/>
      <color rgb="FFCDE9E9"/>
      <color rgb="FF002A7E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0</xdr:row>
      <xdr:rowOff>142875</xdr:rowOff>
    </xdr:from>
    <xdr:to>
      <xdr:col>9</xdr:col>
      <xdr:colOff>2671</xdr:colOff>
      <xdr:row>0</xdr:row>
      <xdr:rowOff>1131445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142875"/>
          <a:ext cx="2145796" cy="988570"/>
        </a:xfrm>
        <a:prstGeom prst="rect">
          <a:avLst/>
        </a:prstGeom>
      </xdr:spPr>
    </xdr:pic>
    <xdr:clientData/>
  </xdr:twoCellAnchor>
  <xdr:twoCellAnchor>
    <xdr:from>
      <xdr:col>1</xdr:col>
      <xdr:colOff>44450</xdr:colOff>
      <xdr:row>81</xdr:row>
      <xdr:rowOff>50800</xdr:rowOff>
    </xdr:from>
    <xdr:to>
      <xdr:col>2</xdr:col>
      <xdr:colOff>107950</xdr:colOff>
      <xdr:row>81</xdr:row>
      <xdr:rowOff>196850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3850" y="172783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82</xdr:row>
      <xdr:rowOff>57150</xdr:rowOff>
    </xdr:from>
    <xdr:to>
      <xdr:col>2</xdr:col>
      <xdr:colOff>107950</xdr:colOff>
      <xdr:row>82</xdr:row>
      <xdr:rowOff>203200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3850" y="175260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83</xdr:row>
      <xdr:rowOff>44450</xdr:rowOff>
    </xdr:from>
    <xdr:to>
      <xdr:col>2</xdr:col>
      <xdr:colOff>107950</xdr:colOff>
      <xdr:row>83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3850" y="177546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84</xdr:row>
      <xdr:rowOff>57150</xdr:rowOff>
    </xdr:from>
    <xdr:to>
      <xdr:col>2</xdr:col>
      <xdr:colOff>107950</xdr:colOff>
      <xdr:row>84</xdr:row>
      <xdr:rowOff>203200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3850" y="180086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85</xdr:row>
      <xdr:rowOff>50800</xdr:rowOff>
    </xdr:from>
    <xdr:to>
      <xdr:col>2</xdr:col>
      <xdr:colOff>101600</xdr:colOff>
      <xdr:row>85</xdr:row>
      <xdr:rowOff>196850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7500" y="182435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50</xdr:row>
      <xdr:rowOff>44450</xdr:rowOff>
    </xdr:from>
    <xdr:to>
      <xdr:col>2</xdr:col>
      <xdr:colOff>114300</xdr:colOff>
      <xdr:row>50</xdr:row>
      <xdr:rowOff>190500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0200" y="115570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54</xdr:row>
      <xdr:rowOff>57150</xdr:rowOff>
    </xdr:from>
    <xdr:to>
      <xdr:col>2</xdr:col>
      <xdr:colOff>114300</xdr:colOff>
      <xdr:row>54</xdr:row>
      <xdr:rowOff>203200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0200" y="126301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55</xdr:row>
      <xdr:rowOff>50800</xdr:rowOff>
    </xdr:from>
    <xdr:to>
      <xdr:col>2</xdr:col>
      <xdr:colOff>114300</xdr:colOff>
      <xdr:row>55</xdr:row>
      <xdr:rowOff>196850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0200" y="128651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56</xdr:row>
      <xdr:rowOff>57150</xdr:rowOff>
    </xdr:from>
    <xdr:to>
      <xdr:col>2</xdr:col>
      <xdr:colOff>107950</xdr:colOff>
      <xdr:row>56</xdr:row>
      <xdr:rowOff>203200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23850" y="131127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59</xdr:row>
      <xdr:rowOff>50800</xdr:rowOff>
    </xdr:from>
    <xdr:to>
      <xdr:col>2</xdr:col>
      <xdr:colOff>114300</xdr:colOff>
      <xdr:row>59</xdr:row>
      <xdr:rowOff>196850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0200" y="139255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60</xdr:row>
      <xdr:rowOff>44450</xdr:rowOff>
    </xdr:from>
    <xdr:to>
      <xdr:col>2</xdr:col>
      <xdr:colOff>114300</xdr:colOff>
      <xdr:row>60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200" y="141605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26</xdr:row>
      <xdr:rowOff>25400</xdr:rowOff>
    </xdr:from>
    <xdr:to>
      <xdr:col>2</xdr:col>
      <xdr:colOff>107950</xdr:colOff>
      <xdr:row>26</xdr:row>
      <xdr:rowOff>171450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23850" y="70231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27</xdr:row>
      <xdr:rowOff>31750</xdr:rowOff>
    </xdr:from>
    <xdr:to>
      <xdr:col>2</xdr:col>
      <xdr:colOff>107950</xdr:colOff>
      <xdr:row>27</xdr:row>
      <xdr:rowOff>177800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23850" y="72326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28</xdr:row>
      <xdr:rowOff>31750</xdr:rowOff>
    </xdr:from>
    <xdr:to>
      <xdr:col>2</xdr:col>
      <xdr:colOff>107950</xdr:colOff>
      <xdr:row>28</xdr:row>
      <xdr:rowOff>177800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23850" y="74358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29</xdr:row>
      <xdr:rowOff>31750</xdr:rowOff>
    </xdr:from>
    <xdr:to>
      <xdr:col>2</xdr:col>
      <xdr:colOff>107950</xdr:colOff>
      <xdr:row>29</xdr:row>
      <xdr:rowOff>177800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23850" y="76390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30</xdr:row>
      <xdr:rowOff>25400</xdr:rowOff>
    </xdr:from>
    <xdr:to>
      <xdr:col>2</xdr:col>
      <xdr:colOff>107950</xdr:colOff>
      <xdr:row>30</xdr:row>
      <xdr:rowOff>171450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23850" y="78359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24</xdr:row>
      <xdr:rowOff>31750</xdr:rowOff>
    </xdr:from>
    <xdr:to>
      <xdr:col>2</xdr:col>
      <xdr:colOff>107950</xdr:colOff>
      <xdr:row>24</xdr:row>
      <xdr:rowOff>177800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23850" y="67818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22</xdr:row>
      <xdr:rowOff>38100</xdr:rowOff>
    </xdr:from>
    <xdr:to>
      <xdr:col>2</xdr:col>
      <xdr:colOff>107950</xdr:colOff>
      <xdr:row>22</xdr:row>
      <xdr:rowOff>184150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3850" y="63373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20</xdr:row>
      <xdr:rowOff>25400</xdr:rowOff>
    </xdr:from>
    <xdr:to>
      <xdr:col>2</xdr:col>
      <xdr:colOff>114300</xdr:colOff>
      <xdr:row>20</xdr:row>
      <xdr:rowOff>171450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0200" y="58801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19</xdr:row>
      <xdr:rowOff>19050</xdr:rowOff>
    </xdr:from>
    <xdr:to>
      <xdr:col>2</xdr:col>
      <xdr:colOff>107950</xdr:colOff>
      <xdr:row>19</xdr:row>
      <xdr:rowOff>165100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3850" y="56705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18</xdr:row>
      <xdr:rowOff>25400</xdr:rowOff>
    </xdr:from>
    <xdr:to>
      <xdr:col>2</xdr:col>
      <xdr:colOff>107950</xdr:colOff>
      <xdr:row>18</xdr:row>
      <xdr:rowOff>171450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3850" y="54737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44450</xdr:colOff>
      <xdr:row>17</xdr:row>
      <xdr:rowOff>31750</xdr:rowOff>
    </xdr:from>
    <xdr:to>
      <xdr:col>2</xdr:col>
      <xdr:colOff>107950</xdr:colOff>
      <xdr:row>17</xdr:row>
      <xdr:rowOff>177800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23850" y="52768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16</xdr:row>
      <xdr:rowOff>25400</xdr:rowOff>
    </xdr:from>
    <xdr:to>
      <xdr:col>2</xdr:col>
      <xdr:colOff>114300</xdr:colOff>
      <xdr:row>16</xdr:row>
      <xdr:rowOff>171450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0200" y="50673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50800</xdr:colOff>
      <xdr:row>14</xdr:row>
      <xdr:rowOff>25400</xdr:rowOff>
    </xdr:from>
    <xdr:to>
      <xdr:col>2</xdr:col>
      <xdr:colOff>114300</xdr:colOff>
      <xdr:row>14</xdr:row>
      <xdr:rowOff>171450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30200" y="46228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381000</xdr:colOff>
      <xdr:row>22</xdr:row>
      <xdr:rowOff>44450</xdr:rowOff>
    </xdr:from>
    <xdr:to>
      <xdr:col>4</xdr:col>
      <xdr:colOff>520700</xdr:colOff>
      <xdr:row>22</xdr:row>
      <xdr:rowOff>190500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492250" y="670560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387350</xdr:colOff>
      <xdr:row>24</xdr:row>
      <xdr:rowOff>38100</xdr:rowOff>
    </xdr:from>
    <xdr:to>
      <xdr:col>4</xdr:col>
      <xdr:colOff>527050</xdr:colOff>
      <xdr:row>24</xdr:row>
      <xdr:rowOff>184150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498600" y="71945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387350</xdr:colOff>
      <xdr:row>14</xdr:row>
      <xdr:rowOff>38100</xdr:rowOff>
    </xdr:from>
    <xdr:to>
      <xdr:col>4</xdr:col>
      <xdr:colOff>527050</xdr:colOff>
      <xdr:row>14</xdr:row>
      <xdr:rowOff>184150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498600" y="4908550"/>
          <a:ext cx="139700" cy="146050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RO-1/Users/Howard/Excel%20Files/Finance,%20Budgets,%20and%20Study%20Account%20Managers/Reports/Financial%20Reports/Financial%20Reports%20updated%203-17-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7"/>
  <sheetViews>
    <sheetView tabSelected="1" topLeftCell="A102" zoomScale="150" zoomScaleNormal="150" zoomScaleSheetLayoutView="100" zoomScalePageLayoutView="150" workbookViewId="0">
      <selection activeCell="E122" sqref="E122"/>
    </sheetView>
  </sheetViews>
  <sheetFormatPr baseColWidth="10" defaultColWidth="8.83203125" defaultRowHeight="13"/>
  <cols>
    <col min="1" max="1" width="4.1640625" style="14" customWidth="1"/>
    <col min="2" max="2" width="1.1640625" customWidth="1"/>
    <col min="3" max="3" width="2.5" style="3" customWidth="1"/>
    <col min="5" max="5" width="8.5" customWidth="1"/>
    <col min="6" max="6" width="18.33203125" customWidth="1"/>
    <col min="7" max="7" width="13" customWidth="1"/>
    <col min="8" max="8" width="7.5" customWidth="1"/>
    <col min="10" max="10" width="8.6640625" customWidth="1"/>
    <col min="11" max="11" width="8.1640625" customWidth="1"/>
    <col min="12" max="12" width="9.33203125" customWidth="1"/>
    <col min="13" max="13" width="19.5" customWidth="1"/>
  </cols>
  <sheetData>
    <row r="1" spans="1:13" ht="96.75" customHeight="1"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20.25" customHeight="1">
      <c r="A2" s="334" t="s">
        <v>87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ht="18" customHeight="1">
      <c r="A3" s="336" t="s">
        <v>46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13" s="30" customFormat="1" ht="18" customHeight="1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</row>
    <row r="5" spans="1:13" s="21" customFormat="1" ht="16.5" customHeight="1">
      <c r="A5" s="20"/>
      <c r="C5" s="22"/>
    </row>
    <row r="6" spans="1:13" ht="16" customHeight="1">
      <c r="A6" s="24" t="s">
        <v>29</v>
      </c>
      <c r="C6" s="340"/>
      <c r="D6" s="338"/>
      <c r="E6" s="292"/>
      <c r="F6" s="5" t="s">
        <v>144</v>
      </c>
      <c r="H6" s="23" t="s">
        <v>33</v>
      </c>
      <c r="I6" s="291"/>
      <c r="J6" s="338"/>
      <c r="K6" s="292"/>
      <c r="L6" s="5" t="s">
        <v>90</v>
      </c>
    </row>
    <row r="7" spans="1:13" ht="16" customHeight="1">
      <c r="A7" s="24" t="s">
        <v>30</v>
      </c>
      <c r="C7" s="337"/>
      <c r="D7" s="338"/>
      <c r="E7" s="292"/>
      <c r="F7" s="5" t="s">
        <v>6</v>
      </c>
      <c r="H7" s="23"/>
      <c r="I7" s="339" t="s">
        <v>139</v>
      </c>
      <c r="J7" s="339"/>
      <c r="K7" s="339"/>
      <c r="L7" s="339"/>
      <c r="M7" s="339"/>
    </row>
    <row r="8" spans="1:13" ht="16" customHeight="1">
      <c r="A8" s="24" t="s">
        <v>31</v>
      </c>
      <c r="C8" s="341"/>
      <c r="D8" s="342"/>
      <c r="E8" s="343"/>
      <c r="F8" s="5" t="s">
        <v>0</v>
      </c>
      <c r="H8" s="23"/>
      <c r="I8" s="339"/>
      <c r="J8" s="339"/>
      <c r="K8" s="339"/>
      <c r="L8" s="339"/>
      <c r="M8" s="339"/>
    </row>
    <row r="9" spans="1:13" ht="16" customHeight="1">
      <c r="A9" s="24" t="s">
        <v>32</v>
      </c>
      <c r="C9" s="341"/>
      <c r="D9" s="342"/>
      <c r="E9" s="343"/>
      <c r="F9" s="5" t="s">
        <v>154</v>
      </c>
      <c r="I9" s="339"/>
      <c r="J9" s="339"/>
      <c r="K9" s="339"/>
      <c r="L9" s="339"/>
      <c r="M9" s="339"/>
    </row>
    <row r="10" spans="1:13" ht="17.25" customHeight="1">
      <c r="A10" s="24" t="s">
        <v>34</v>
      </c>
      <c r="C10" s="253" t="s">
        <v>157</v>
      </c>
      <c r="D10" s="253"/>
      <c r="E10" s="253"/>
      <c r="F10" s="27"/>
      <c r="G10" s="27"/>
      <c r="H10" s="27"/>
      <c r="I10" s="339"/>
      <c r="J10" s="339"/>
      <c r="K10" s="339"/>
      <c r="L10" s="339"/>
      <c r="M10" s="339"/>
    </row>
    <row r="11" spans="1:13" s="250" customFormat="1" ht="47.25" customHeight="1">
      <c r="A11" s="20"/>
      <c r="C11" s="254"/>
      <c r="D11" s="255"/>
      <c r="E11" s="255"/>
      <c r="F11" s="255"/>
      <c r="G11" s="256"/>
      <c r="H11" s="252"/>
      <c r="I11" s="339"/>
      <c r="J11" s="339"/>
      <c r="K11" s="339"/>
      <c r="L11" s="339"/>
      <c r="M11" s="339"/>
    </row>
    <row r="12" spans="1:13" s="250" customFormat="1" ht="47.25" customHeight="1">
      <c r="A12" s="20"/>
      <c r="C12" s="251"/>
      <c r="D12" s="251"/>
      <c r="E12" s="251"/>
      <c r="F12" s="251"/>
      <c r="G12" s="251"/>
      <c r="H12" s="251"/>
      <c r="I12" s="339"/>
      <c r="J12" s="339"/>
      <c r="K12" s="339"/>
      <c r="L12" s="339"/>
      <c r="M12" s="339"/>
    </row>
    <row r="13" spans="1:13" ht="23" customHeight="1">
      <c r="A13" s="25" t="s">
        <v>35</v>
      </c>
      <c r="B13" t="s">
        <v>25</v>
      </c>
      <c r="C13" s="4"/>
      <c r="D13" s="2"/>
      <c r="E13" s="1"/>
      <c r="I13" s="339"/>
      <c r="J13" s="339"/>
      <c r="K13" s="339"/>
      <c r="L13" s="339"/>
      <c r="M13" s="339"/>
    </row>
    <row r="14" spans="1:13" ht="16" customHeight="1">
      <c r="A14" s="20"/>
      <c r="C14" s="19" t="s">
        <v>26</v>
      </c>
      <c r="E14" s="1"/>
    </row>
    <row r="15" spans="1:13" ht="16" customHeight="1">
      <c r="A15" s="20"/>
      <c r="B15" s="266"/>
      <c r="C15" s="267"/>
      <c r="D15" s="7" t="s">
        <v>2</v>
      </c>
      <c r="E15" s="4"/>
      <c r="F15" s="7" t="s">
        <v>1</v>
      </c>
    </row>
    <row r="16" spans="1:13" s="8" customFormat="1" ht="23" customHeight="1">
      <c r="A16" s="25" t="s">
        <v>36</v>
      </c>
      <c r="B16" s="8" t="s">
        <v>8</v>
      </c>
      <c r="C16" s="9"/>
      <c r="D16" s="246"/>
    </row>
    <row r="17" spans="1:13" ht="16" customHeight="1">
      <c r="A17" s="20"/>
      <c r="B17" s="266"/>
      <c r="C17" s="267"/>
      <c r="D17" s="247" t="s">
        <v>145</v>
      </c>
    </row>
    <row r="18" spans="1:13" ht="16" customHeight="1">
      <c r="A18" s="20"/>
      <c r="B18" s="266"/>
      <c r="C18" s="267"/>
      <c r="D18" s="247" t="s">
        <v>146</v>
      </c>
    </row>
    <row r="19" spans="1:13" ht="16" customHeight="1">
      <c r="A19" s="20"/>
      <c r="B19" s="266"/>
      <c r="C19" s="267"/>
      <c r="D19" s="247" t="s">
        <v>147</v>
      </c>
    </row>
    <row r="20" spans="1:13" ht="16" customHeight="1">
      <c r="A20" s="20"/>
      <c r="B20" s="266"/>
      <c r="C20" s="267"/>
      <c r="D20" s="247" t="s">
        <v>148</v>
      </c>
    </row>
    <row r="21" spans="1:13" ht="16" customHeight="1">
      <c r="A21" s="20"/>
      <c r="B21" s="266"/>
      <c r="C21" s="267"/>
      <c r="D21" s="7" t="s">
        <v>149</v>
      </c>
    </row>
    <row r="22" spans="1:13" s="8" customFormat="1" ht="23" customHeight="1">
      <c r="A22" s="25" t="s">
        <v>37</v>
      </c>
      <c r="B22" s="156" t="s">
        <v>88</v>
      </c>
      <c r="C22" s="9"/>
    </row>
    <row r="23" spans="1:13" s="8" customFormat="1" ht="16.5" customHeight="1">
      <c r="A23" s="26"/>
      <c r="B23" s="349"/>
      <c r="C23" s="349"/>
      <c r="D23" s="10" t="s">
        <v>2</v>
      </c>
      <c r="E23" s="4"/>
      <c r="F23" s="10" t="s">
        <v>1</v>
      </c>
    </row>
    <row r="24" spans="1:13" s="8" customFormat="1" ht="23" customHeight="1">
      <c r="A24" s="25" t="s">
        <v>38</v>
      </c>
      <c r="B24" s="8" t="s">
        <v>3</v>
      </c>
      <c r="C24" s="9"/>
    </row>
    <row r="25" spans="1:13" ht="16" customHeight="1">
      <c r="A25" s="20"/>
      <c r="B25" s="267"/>
      <c r="C25" s="267"/>
      <c r="D25" s="1" t="s">
        <v>4</v>
      </c>
      <c r="E25" s="4"/>
      <c r="F25" s="1" t="s">
        <v>5</v>
      </c>
    </row>
    <row r="26" spans="1:13" s="8" customFormat="1" ht="23" customHeight="1">
      <c r="A26" s="25" t="s">
        <v>155</v>
      </c>
      <c r="B26" s="8" t="s">
        <v>7</v>
      </c>
      <c r="C26" s="9"/>
    </row>
    <row r="27" spans="1:13" ht="16" customHeight="1">
      <c r="A27" s="20"/>
      <c r="B27" s="316"/>
      <c r="C27" s="317"/>
      <c r="D27" s="7" t="s">
        <v>151</v>
      </c>
    </row>
    <row r="28" spans="1:13" ht="16" customHeight="1">
      <c r="A28" s="20"/>
      <c r="B28" s="266"/>
      <c r="C28" s="267"/>
      <c r="D28" s="7" t="s">
        <v>9</v>
      </c>
    </row>
    <row r="29" spans="1:13" ht="16" customHeight="1">
      <c r="A29" s="20"/>
      <c r="B29" s="266"/>
      <c r="C29" s="267"/>
      <c r="D29" s="7" t="s">
        <v>10</v>
      </c>
    </row>
    <row r="30" spans="1:13" ht="16" customHeight="1">
      <c r="A30" s="20"/>
      <c r="B30" s="266"/>
      <c r="C30" s="267"/>
      <c r="D30" s="7" t="s">
        <v>11</v>
      </c>
    </row>
    <row r="31" spans="1:13" s="30" customFormat="1" ht="16" customHeight="1" thickBot="1">
      <c r="A31" s="20"/>
      <c r="B31" s="266"/>
      <c r="C31" s="267"/>
      <c r="D31" s="7" t="s">
        <v>91</v>
      </c>
    </row>
    <row r="32" spans="1:13" ht="18.75" customHeight="1">
      <c r="A32" s="20"/>
      <c r="B32" s="2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70"/>
    </row>
    <row r="33" spans="1:14" ht="30.75" customHeight="1">
      <c r="A33" s="20"/>
      <c r="B33" s="271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72"/>
    </row>
    <row r="34" spans="1:14" s="30" customFormat="1" ht="30.75" customHeight="1" thickBot="1">
      <c r="A34" s="20"/>
      <c r="B34" s="273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5"/>
    </row>
    <row r="35" spans="1:14" s="30" customFormat="1" ht="30.75" customHeight="1">
      <c r="A35" s="20"/>
      <c r="B35" s="154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</row>
    <row r="36" spans="1:14" s="8" customFormat="1" ht="21.75" customHeight="1">
      <c r="A36" s="25" t="s">
        <v>158</v>
      </c>
      <c r="B36" s="8" t="s">
        <v>12</v>
      </c>
      <c r="C36" s="9"/>
    </row>
    <row r="37" spans="1:14" s="8" customFormat="1">
      <c r="A37" s="15"/>
      <c r="B37" s="11" t="s">
        <v>28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 spans="1:14" s="8" customFormat="1" ht="14" thickBot="1">
      <c r="A38" s="15"/>
      <c r="B38" s="11"/>
      <c r="C38" s="28" t="s">
        <v>89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1:14" s="8" customFormat="1" ht="12.75" customHeight="1">
      <c r="A39" s="15"/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9"/>
    </row>
    <row r="40" spans="1:14" s="8" customFormat="1">
      <c r="A40" s="15"/>
      <c r="B40" s="260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2"/>
    </row>
    <row r="41" spans="1:14" s="8" customFormat="1">
      <c r="A41" s="15"/>
      <c r="B41" s="260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2"/>
    </row>
    <row r="42" spans="1:14" s="8" customFormat="1">
      <c r="A42" s="15"/>
      <c r="B42" s="260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2"/>
    </row>
    <row r="43" spans="1:14" s="8" customFormat="1">
      <c r="A43" s="15"/>
      <c r="B43" s="260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2"/>
    </row>
    <row r="44" spans="1:14" s="8" customFormat="1">
      <c r="A44" s="15"/>
      <c r="B44" s="260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2"/>
    </row>
    <row r="45" spans="1:14" s="8" customFormat="1">
      <c r="A45" s="15"/>
      <c r="B45" s="260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2"/>
    </row>
    <row r="46" spans="1:14" s="8" customFormat="1" ht="14" thickBot="1">
      <c r="A46" s="15"/>
      <c r="B46" s="263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5"/>
    </row>
    <row r="47" spans="1:14" s="8" customFormat="1">
      <c r="A47" s="15"/>
      <c r="B47" s="13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</row>
    <row r="48" spans="1:14" s="8" customFormat="1" ht="14" thickBot="1">
      <c r="A48" s="15"/>
      <c r="B48" s="13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</row>
    <row r="49" spans="1:14" s="30" customFormat="1" ht="20.25" customHeight="1" thickBot="1">
      <c r="A49" s="14"/>
      <c r="B49" s="282" t="s">
        <v>85</v>
      </c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4"/>
    </row>
    <row r="50" spans="1:14" s="242" customFormat="1" ht="32.25" customHeight="1">
      <c r="A50" s="241"/>
      <c r="B50" s="345" t="s">
        <v>42</v>
      </c>
      <c r="C50" s="346"/>
      <c r="D50" s="346"/>
      <c r="E50" s="346"/>
      <c r="F50" s="346"/>
      <c r="G50" s="347" t="s">
        <v>86</v>
      </c>
      <c r="H50" s="347"/>
      <c r="I50" s="347"/>
      <c r="J50" s="347"/>
      <c r="K50" s="347" t="s">
        <v>60</v>
      </c>
      <c r="L50" s="347"/>
      <c r="M50" s="157" t="s">
        <v>93</v>
      </c>
    </row>
    <row r="51" spans="1:14" s="30" customFormat="1" ht="18.75" customHeight="1" thickBot="1">
      <c r="A51" s="14"/>
      <c r="B51" s="323"/>
      <c r="C51" s="324"/>
      <c r="D51" s="348"/>
      <c r="E51" s="325"/>
      <c r="F51" s="325"/>
      <c r="G51" s="326"/>
      <c r="H51" s="326"/>
      <c r="I51" s="326"/>
      <c r="J51" s="326"/>
      <c r="K51" s="326"/>
      <c r="L51" s="326"/>
      <c r="M51" s="232"/>
    </row>
    <row r="52" spans="1:14" s="30" customFormat="1" ht="18.75" customHeight="1" thickBot="1">
      <c r="A52" s="155"/>
      <c r="B52" s="154"/>
      <c r="C52" s="4"/>
      <c r="D52" s="36"/>
      <c r="E52" s="36"/>
      <c r="F52" s="36"/>
      <c r="G52" s="151"/>
      <c r="H52" s="151"/>
      <c r="I52" s="152"/>
      <c r="J52" s="152"/>
      <c r="K52" s="152"/>
      <c r="L52" s="152"/>
      <c r="M52" s="153"/>
      <c r="N52" s="154"/>
    </row>
    <row r="53" spans="1:14" ht="20.25" customHeight="1" thickBot="1">
      <c r="B53" s="282" t="s">
        <v>152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4"/>
    </row>
    <row r="54" spans="1:14" s="242" customFormat="1" ht="32.25" customHeight="1">
      <c r="A54" s="241"/>
      <c r="B54" s="331" t="s">
        <v>42</v>
      </c>
      <c r="C54" s="332"/>
      <c r="D54" s="332"/>
      <c r="E54" s="332"/>
      <c r="F54" s="333"/>
      <c r="G54" s="344" t="s">
        <v>51</v>
      </c>
      <c r="H54" s="344"/>
      <c r="I54" s="344" t="s">
        <v>52</v>
      </c>
      <c r="J54" s="344"/>
      <c r="K54" s="344" t="s">
        <v>92</v>
      </c>
      <c r="L54" s="344"/>
      <c r="M54" s="249" t="s">
        <v>156</v>
      </c>
    </row>
    <row r="55" spans="1:14" ht="18.75" customHeight="1">
      <c r="B55" s="322"/>
      <c r="C55" s="292"/>
      <c r="D55" s="368"/>
      <c r="E55" s="368"/>
      <c r="F55" s="368"/>
      <c r="G55" s="363"/>
      <c r="H55" s="363"/>
      <c r="I55" s="361"/>
      <c r="J55" s="361"/>
      <c r="K55" s="361"/>
      <c r="L55" s="361"/>
      <c r="M55" s="231"/>
    </row>
    <row r="56" spans="1:14" ht="18.75" customHeight="1">
      <c r="B56" s="322"/>
      <c r="C56" s="292"/>
      <c r="D56" s="368"/>
      <c r="E56" s="368"/>
      <c r="F56" s="368"/>
      <c r="G56" s="363"/>
      <c r="H56" s="363"/>
      <c r="I56" s="361"/>
      <c r="J56" s="361"/>
      <c r="K56" s="361"/>
      <c r="L56" s="361"/>
      <c r="M56" s="231"/>
    </row>
    <row r="57" spans="1:14" ht="18.75" customHeight="1" thickBot="1">
      <c r="B57" s="323"/>
      <c r="C57" s="324"/>
      <c r="D57" s="367"/>
      <c r="E57" s="367"/>
      <c r="F57" s="367"/>
      <c r="G57" s="326"/>
      <c r="H57" s="326"/>
      <c r="I57" s="326"/>
      <c r="J57" s="326"/>
      <c r="K57" s="327"/>
      <c r="L57" s="327"/>
      <c r="M57" s="232"/>
    </row>
    <row r="58" spans="1:14" s="30" customFormat="1" ht="18.75" customHeight="1" thickBot="1">
      <c r="A58" s="14"/>
      <c r="B58" s="154"/>
      <c r="C58" s="237"/>
      <c r="D58" s="234"/>
      <c r="E58" s="234"/>
      <c r="F58" s="234"/>
      <c r="G58" s="151"/>
      <c r="H58" s="151"/>
      <c r="I58" s="151"/>
      <c r="J58" s="151"/>
      <c r="K58" s="152"/>
      <c r="L58" s="152"/>
      <c r="M58" s="153"/>
    </row>
    <row r="59" spans="1:14" ht="32.25" customHeight="1">
      <c r="B59" s="364" t="s">
        <v>42</v>
      </c>
      <c r="C59" s="365"/>
      <c r="D59" s="365"/>
      <c r="E59" s="365"/>
      <c r="F59" s="365"/>
      <c r="G59" s="366" t="s">
        <v>40</v>
      </c>
      <c r="H59" s="366"/>
      <c r="I59" s="366" t="s">
        <v>59</v>
      </c>
      <c r="J59" s="366"/>
      <c r="K59" s="366" t="s">
        <v>93</v>
      </c>
      <c r="L59" s="366"/>
      <c r="M59" s="240" t="s">
        <v>43</v>
      </c>
    </row>
    <row r="60" spans="1:14" ht="18.75" customHeight="1">
      <c r="B60" s="322"/>
      <c r="C60" s="292"/>
      <c r="D60" s="375"/>
      <c r="E60" s="375"/>
      <c r="F60" s="375"/>
      <c r="G60" s="376"/>
      <c r="H60" s="376"/>
      <c r="I60" s="362"/>
      <c r="J60" s="362"/>
      <c r="K60" s="362"/>
      <c r="L60" s="362"/>
      <c r="M60" s="231"/>
    </row>
    <row r="61" spans="1:14" s="30" customFormat="1" ht="18.75" customHeight="1" thickBot="1">
      <c r="A61" s="14"/>
      <c r="B61" s="323"/>
      <c r="C61" s="324"/>
      <c r="D61" s="325"/>
      <c r="E61" s="325"/>
      <c r="F61" s="325"/>
      <c r="G61" s="326"/>
      <c r="H61" s="326"/>
      <c r="I61" s="327"/>
      <c r="J61" s="327"/>
      <c r="K61" s="327"/>
      <c r="L61" s="327"/>
      <c r="M61" s="232"/>
    </row>
    <row r="62" spans="1:14" s="30" customFormat="1" ht="18.75" customHeight="1" thickBot="1">
      <c r="A62" s="14"/>
      <c r="B62" s="154"/>
      <c r="C62" s="237"/>
      <c r="D62" s="228"/>
      <c r="E62" s="228"/>
      <c r="F62" s="228"/>
      <c r="G62" s="151"/>
      <c r="H62" s="151"/>
      <c r="I62" s="152"/>
      <c r="J62" s="152"/>
      <c r="K62" s="152"/>
      <c r="L62" s="152"/>
      <c r="M62" s="153"/>
    </row>
    <row r="63" spans="1:14" ht="20.25" customHeight="1" thickBot="1">
      <c r="B63" s="282" t="s">
        <v>18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4"/>
    </row>
    <row r="64" spans="1:14" ht="18.75" customHeight="1">
      <c r="B64" s="350" t="s">
        <v>19</v>
      </c>
      <c r="C64" s="351"/>
      <c r="D64" s="351"/>
      <c r="E64" s="351"/>
      <c r="F64" s="352"/>
      <c r="G64" s="233" t="s">
        <v>20</v>
      </c>
      <c r="H64" s="353" t="s">
        <v>45</v>
      </c>
      <c r="I64" s="353"/>
      <c r="J64" s="353"/>
      <c r="K64" s="353"/>
      <c r="L64" s="353"/>
      <c r="M64" s="34" t="s">
        <v>44</v>
      </c>
    </row>
    <row r="65" spans="1:13" ht="18.75" customHeight="1">
      <c r="B65" s="360"/>
      <c r="C65" s="285"/>
      <c r="D65" s="285"/>
      <c r="E65" s="285"/>
      <c r="F65" s="285"/>
      <c r="G65" s="35"/>
      <c r="H65" s="285"/>
      <c r="I65" s="286"/>
      <c r="J65" s="286"/>
      <c r="K65" s="286"/>
      <c r="L65" s="286"/>
      <c r="M65" s="231"/>
    </row>
    <row r="66" spans="1:13" s="30" customFormat="1" ht="18.75" customHeight="1">
      <c r="A66" s="14"/>
      <c r="B66" s="360"/>
      <c r="C66" s="285"/>
      <c r="D66" s="285"/>
      <c r="E66" s="285"/>
      <c r="F66" s="285"/>
      <c r="G66" s="35"/>
      <c r="H66" s="285"/>
      <c r="I66" s="286"/>
      <c r="J66" s="286"/>
      <c r="K66" s="286"/>
      <c r="L66" s="286"/>
      <c r="M66" s="231"/>
    </row>
    <row r="67" spans="1:13" s="30" customFormat="1" ht="18.75" customHeight="1">
      <c r="A67" s="14"/>
      <c r="B67" s="360"/>
      <c r="C67" s="285"/>
      <c r="D67" s="285"/>
      <c r="E67" s="285"/>
      <c r="F67" s="285"/>
      <c r="G67" s="35"/>
      <c r="H67" s="285"/>
      <c r="I67" s="286"/>
      <c r="J67" s="286"/>
      <c r="K67" s="286"/>
      <c r="L67" s="286"/>
      <c r="M67" s="231"/>
    </row>
    <row r="68" spans="1:13" s="30" customFormat="1" ht="18.75" customHeight="1">
      <c r="A68" s="14"/>
      <c r="B68" s="360"/>
      <c r="C68" s="285"/>
      <c r="D68" s="285"/>
      <c r="E68" s="285"/>
      <c r="F68" s="285"/>
      <c r="G68" s="35"/>
      <c r="H68" s="285"/>
      <c r="I68" s="286"/>
      <c r="J68" s="286"/>
      <c r="K68" s="286"/>
      <c r="L68" s="286"/>
      <c r="M68" s="231"/>
    </row>
    <row r="69" spans="1:13" s="30" customFormat="1" ht="18.75" customHeight="1">
      <c r="A69" s="14"/>
      <c r="B69" s="360"/>
      <c r="C69" s="285"/>
      <c r="D69" s="285"/>
      <c r="E69" s="285"/>
      <c r="F69" s="285"/>
      <c r="G69" s="35"/>
      <c r="H69" s="285"/>
      <c r="I69" s="286"/>
      <c r="J69" s="286"/>
      <c r="K69" s="286"/>
      <c r="L69" s="286"/>
      <c r="M69" s="231"/>
    </row>
    <row r="70" spans="1:13" s="30" customFormat="1" ht="18.75" customHeight="1">
      <c r="A70" s="14"/>
      <c r="B70" s="360"/>
      <c r="C70" s="285"/>
      <c r="D70" s="285"/>
      <c r="E70" s="285"/>
      <c r="F70" s="285"/>
      <c r="G70" s="35"/>
      <c r="H70" s="285"/>
      <c r="I70" s="286"/>
      <c r="J70" s="286"/>
      <c r="K70" s="286"/>
      <c r="L70" s="286"/>
      <c r="M70" s="231"/>
    </row>
    <row r="71" spans="1:13" s="30" customFormat="1" ht="18.75" customHeight="1">
      <c r="A71" s="14"/>
      <c r="B71" s="360"/>
      <c r="C71" s="285"/>
      <c r="D71" s="285"/>
      <c r="E71" s="285"/>
      <c r="F71" s="285"/>
      <c r="G71" s="35"/>
      <c r="H71" s="285"/>
      <c r="I71" s="286"/>
      <c r="J71" s="286"/>
      <c r="K71" s="286"/>
      <c r="L71" s="286"/>
      <c r="M71" s="231"/>
    </row>
    <row r="72" spans="1:13" s="30" customFormat="1" ht="18.75" customHeight="1">
      <c r="A72" s="14"/>
      <c r="B72" s="360"/>
      <c r="C72" s="285"/>
      <c r="D72" s="285"/>
      <c r="E72" s="285"/>
      <c r="F72" s="285"/>
      <c r="G72" s="35"/>
      <c r="H72" s="285"/>
      <c r="I72" s="286"/>
      <c r="J72" s="286"/>
      <c r="K72" s="286"/>
      <c r="L72" s="286"/>
      <c r="M72" s="231"/>
    </row>
    <row r="73" spans="1:13" s="30" customFormat="1" ht="18.75" customHeight="1">
      <c r="A73" s="14"/>
      <c r="B73" s="360"/>
      <c r="C73" s="285"/>
      <c r="D73" s="285"/>
      <c r="E73" s="285"/>
      <c r="F73" s="285"/>
      <c r="G73" s="35"/>
      <c r="H73" s="285"/>
      <c r="I73" s="286"/>
      <c r="J73" s="286"/>
      <c r="K73" s="286"/>
      <c r="L73" s="286"/>
      <c r="M73" s="231"/>
    </row>
    <row r="74" spans="1:13" ht="18.75" customHeight="1">
      <c r="B74" s="360"/>
      <c r="C74" s="286"/>
      <c r="D74" s="286"/>
      <c r="E74" s="286"/>
      <c r="F74" s="286"/>
      <c r="G74" s="35"/>
      <c r="H74" s="285"/>
      <c r="I74" s="286"/>
      <c r="J74" s="286"/>
      <c r="K74" s="286"/>
      <c r="L74" s="286"/>
      <c r="M74" s="231"/>
    </row>
    <row r="75" spans="1:13" ht="18.75" customHeight="1">
      <c r="B75" s="357"/>
      <c r="C75" s="358"/>
      <c r="D75" s="358"/>
      <c r="E75" s="358"/>
      <c r="F75" s="358"/>
      <c r="G75" s="18"/>
      <c r="H75" s="359"/>
      <c r="I75" s="358"/>
      <c r="J75" s="358"/>
      <c r="K75" s="358"/>
      <c r="L75" s="358"/>
      <c r="M75" s="231"/>
    </row>
    <row r="76" spans="1:13" s="30" customFormat="1" ht="18.75" customHeight="1" thickBot="1">
      <c r="A76" s="14"/>
      <c r="B76" s="287" t="s">
        <v>150</v>
      </c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32">
        <f>SUM(M65:M75)</f>
        <v>0</v>
      </c>
    </row>
    <row r="77" spans="1:13" s="30" customFormat="1" ht="18.75" customHeight="1">
      <c r="A77" s="14"/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153"/>
    </row>
    <row r="78" spans="1:13" s="30" customFormat="1" ht="18.75" customHeight="1">
      <c r="A78" s="14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153"/>
    </row>
    <row r="79" spans="1:13" s="30" customFormat="1" ht="18.75" customHeight="1" thickBot="1">
      <c r="A79" s="14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153"/>
    </row>
    <row r="80" spans="1:13" s="30" customFormat="1" ht="20.25" customHeight="1" thickBot="1">
      <c r="A80" s="14"/>
      <c r="B80" s="282" t="s">
        <v>14</v>
      </c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4"/>
    </row>
    <row r="81" spans="1:13" s="30" customFormat="1" ht="18.75" customHeight="1">
      <c r="A81" s="14"/>
      <c r="B81" s="297" t="s">
        <v>13</v>
      </c>
      <c r="C81" s="298"/>
      <c r="D81" s="298"/>
      <c r="E81" s="298"/>
      <c r="F81" s="299"/>
      <c r="G81" s="300" t="s">
        <v>27</v>
      </c>
      <c r="H81" s="301"/>
      <c r="I81" s="301"/>
      <c r="J81" s="301"/>
      <c r="K81" s="301"/>
      <c r="L81" s="302"/>
      <c r="M81" s="34" t="s">
        <v>44</v>
      </c>
    </row>
    <row r="82" spans="1:13" s="30" customFormat="1" ht="18.75" customHeight="1">
      <c r="A82" s="14"/>
      <c r="B82" s="318"/>
      <c r="C82" s="319"/>
      <c r="D82" s="303" t="s">
        <v>39</v>
      </c>
      <c r="E82" s="303"/>
      <c r="F82" s="303"/>
      <c r="G82" s="304"/>
      <c r="H82" s="304"/>
      <c r="I82" s="304"/>
      <c r="J82" s="304"/>
      <c r="K82" s="304"/>
      <c r="L82" s="304"/>
      <c r="M82" s="231"/>
    </row>
    <row r="83" spans="1:13" s="30" customFormat="1" ht="18.75" customHeight="1">
      <c r="A83" s="14"/>
      <c r="B83" s="318"/>
      <c r="C83" s="319"/>
      <c r="D83" s="303" t="s">
        <v>15</v>
      </c>
      <c r="E83" s="303"/>
      <c r="F83" s="303"/>
      <c r="G83" s="304"/>
      <c r="H83" s="305"/>
      <c r="I83" s="305"/>
      <c r="J83" s="305"/>
      <c r="K83" s="305"/>
      <c r="L83" s="305"/>
      <c r="M83" s="231"/>
    </row>
    <row r="84" spans="1:13" s="30" customFormat="1" ht="18.75" customHeight="1">
      <c r="A84" s="14"/>
      <c r="B84" s="318"/>
      <c r="C84" s="319"/>
      <c r="D84" s="303" t="s">
        <v>16</v>
      </c>
      <c r="E84" s="303"/>
      <c r="F84" s="303"/>
      <c r="G84" s="304"/>
      <c r="H84" s="305"/>
      <c r="I84" s="305"/>
      <c r="J84" s="305"/>
      <c r="K84" s="305"/>
      <c r="L84" s="305"/>
      <c r="M84" s="231"/>
    </row>
    <row r="85" spans="1:13" s="30" customFormat="1" ht="18.75" customHeight="1">
      <c r="A85" s="14"/>
      <c r="B85" s="318"/>
      <c r="C85" s="319"/>
      <c r="D85" s="303" t="s">
        <v>17</v>
      </c>
      <c r="E85" s="303"/>
      <c r="F85" s="303"/>
      <c r="G85" s="304"/>
      <c r="H85" s="305"/>
      <c r="I85" s="305"/>
      <c r="J85" s="305"/>
      <c r="K85" s="305"/>
      <c r="L85" s="305"/>
      <c r="M85" s="231"/>
    </row>
    <row r="86" spans="1:13" s="30" customFormat="1" ht="18.75" customHeight="1">
      <c r="A86" s="14"/>
      <c r="B86" s="318"/>
      <c r="C86" s="319"/>
      <c r="D86" s="303" t="s">
        <v>47</v>
      </c>
      <c r="E86" s="303"/>
      <c r="F86" s="303"/>
      <c r="G86" s="304"/>
      <c r="H86" s="305"/>
      <c r="I86" s="305"/>
      <c r="J86" s="305"/>
      <c r="K86" s="305"/>
      <c r="L86" s="305"/>
      <c r="M86" s="231"/>
    </row>
    <row r="87" spans="1:13" s="30" customFormat="1" ht="18.75" customHeight="1" thickBot="1">
      <c r="A87" s="14"/>
      <c r="B87" s="320" t="s">
        <v>50</v>
      </c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243">
        <f>SUM(M82:M86)</f>
        <v>0</v>
      </c>
    </row>
    <row r="88" spans="1:13" s="30" customFormat="1" ht="18.75" customHeight="1" thickBot="1">
      <c r="A88" s="14"/>
      <c r="C88" s="3"/>
      <c r="D88" s="5"/>
      <c r="E88" s="5"/>
      <c r="F88" s="5"/>
      <c r="G88" s="5"/>
      <c r="H88" s="5"/>
      <c r="I88" s="5"/>
      <c r="J88" s="5"/>
      <c r="K88" s="5"/>
      <c r="L88" s="5"/>
      <c r="M88" s="6"/>
    </row>
    <row r="89" spans="1:13" ht="20.25" customHeight="1" thickBot="1">
      <c r="B89" s="282" t="s">
        <v>54</v>
      </c>
      <c r="C89" s="283"/>
      <c r="D89" s="283"/>
      <c r="E89" s="283"/>
      <c r="F89" s="283"/>
      <c r="G89" s="283"/>
      <c r="H89" s="283"/>
      <c r="I89" s="283"/>
      <c r="J89" s="283"/>
      <c r="K89" s="283"/>
      <c r="L89" s="283"/>
      <c r="M89" s="284"/>
    </row>
    <row r="90" spans="1:13" ht="18.75" customHeight="1" thickBot="1">
      <c r="B90" s="354" t="s">
        <v>21</v>
      </c>
      <c r="C90" s="355"/>
      <c r="D90" s="355"/>
      <c r="E90" s="355"/>
      <c r="F90" s="355"/>
      <c r="G90" s="355"/>
      <c r="H90" s="355"/>
      <c r="I90" s="355"/>
      <c r="J90" s="356"/>
      <c r="K90" s="374" t="s">
        <v>20</v>
      </c>
      <c r="L90" s="356"/>
      <c r="M90" s="17" t="s">
        <v>44</v>
      </c>
    </row>
    <row r="91" spans="1:13" ht="18.75" customHeight="1">
      <c r="B91" s="306"/>
      <c r="C91" s="307"/>
      <c r="D91" s="307"/>
      <c r="E91" s="307"/>
      <c r="F91" s="307"/>
      <c r="G91" s="307"/>
      <c r="H91" s="307"/>
      <c r="I91" s="307"/>
      <c r="J91" s="308"/>
      <c r="K91" s="314"/>
      <c r="L91" s="315"/>
      <c r="M91" s="31"/>
    </row>
    <row r="92" spans="1:13" s="30" customFormat="1" ht="18.75" customHeight="1">
      <c r="A92" s="14"/>
      <c r="B92" s="289"/>
      <c r="C92" s="290"/>
      <c r="D92" s="290"/>
      <c r="E92" s="290"/>
      <c r="F92" s="290"/>
      <c r="G92" s="290"/>
      <c r="H92" s="290"/>
      <c r="I92" s="290"/>
      <c r="J92" s="290"/>
      <c r="K92" s="291"/>
      <c r="L92" s="292"/>
      <c r="M92" s="32"/>
    </row>
    <row r="93" spans="1:13" s="30" customFormat="1" ht="18.75" customHeight="1">
      <c r="A93" s="14"/>
      <c r="B93" s="289"/>
      <c r="C93" s="290"/>
      <c r="D93" s="290"/>
      <c r="E93" s="290"/>
      <c r="F93" s="290"/>
      <c r="G93" s="290"/>
      <c r="H93" s="290"/>
      <c r="I93" s="290"/>
      <c r="J93" s="290"/>
      <c r="K93" s="291"/>
      <c r="L93" s="292"/>
      <c r="M93" s="32"/>
    </row>
    <row r="94" spans="1:13" s="30" customFormat="1" ht="18.75" customHeight="1">
      <c r="A94" s="14"/>
      <c r="B94" s="289"/>
      <c r="C94" s="290"/>
      <c r="D94" s="290"/>
      <c r="E94" s="290"/>
      <c r="F94" s="290"/>
      <c r="G94" s="290"/>
      <c r="H94" s="290"/>
      <c r="I94" s="290"/>
      <c r="J94" s="290"/>
      <c r="K94" s="291"/>
      <c r="L94" s="292"/>
      <c r="M94" s="229"/>
    </row>
    <row r="95" spans="1:13" ht="18.75" customHeight="1" thickBot="1">
      <c r="B95" s="276" t="s">
        <v>49</v>
      </c>
      <c r="C95" s="277"/>
      <c r="D95" s="277"/>
      <c r="E95" s="277"/>
      <c r="F95" s="277"/>
      <c r="G95" s="277"/>
      <c r="H95" s="277"/>
      <c r="I95" s="277"/>
      <c r="J95" s="277"/>
      <c r="K95" s="277"/>
      <c r="L95" s="278"/>
      <c r="M95" s="243">
        <f>SUM(M91:M94)</f>
        <v>0</v>
      </c>
    </row>
    <row r="96" spans="1:13" ht="18.75" customHeight="1" thickBot="1">
      <c r="D96" s="5"/>
      <c r="E96" s="5"/>
      <c r="F96" s="5"/>
      <c r="G96" s="5"/>
      <c r="H96" s="5"/>
      <c r="I96" s="5"/>
      <c r="J96" s="5"/>
      <c r="K96" s="5"/>
      <c r="L96" s="5"/>
      <c r="M96" s="6"/>
    </row>
    <row r="97" spans="1:13" ht="20.25" customHeight="1" thickBot="1">
      <c r="B97" s="282" t="s">
        <v>53</v>
      </c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4"/>
    </row>
    <row r="98" spans="1:13" ht="18.75" customHeight="1" thickBot="1">
      <c r="B98" s="294" t="s">
        <v>22</v>
      </c>
      <c r="C98" s="295"/>
      <c r="D98" s="295"/>
      <c r="E98" s="295"/>
      <c r="F98" s="295"/>
      <c r="G98" s="295"/>
      <c r="H98" s="296"/>
      <c r="I98" s="293" t="s">
        <v>41</v>
      </c>
      <c r="J98" s="293"/>
      <c r="K98" s="293" t="s">
        <v>23</v>
      </c>
      <c r="L98" s="293"/>
      <c r="M98" s="17" t="s">
        <v>44</v>
      </c>
    </row>
    <row r="99" spans="1:13" ht="18.75" customHeight="1">
      <c r="B99" s="328"/>
      <c r="C99" s="329"/>
      <c r="D99" s="329"/>
      <c r="E99" s="329"/>
      <c r="F99" s="329"/>
      <c r="G99" s="329"/>
      <c r="H99" s="330"/>
      <c r="I99" s="309"/>
      <c r="J99" s="309"/>
      <c r="K99" s="310"/>
      <c r="L99" s="310"/>
      <c r="M99" s="33"/>
    </row>
    <row r="100" spans="1:13" s="30" customFormat="1" ht="18.75" customHeight="1">
      <c r="A100" s="14"/>
      <c r="B100" s="311"/>
      <c r="C100" s="312"/>
      <c r="D100" s="312"/>
      <c r="E100" s="312"/>
      <c r="F100" s="312"/>
      <c r="G100" s="312"/>
      <c r="H100" s="313"/>
      <c r="I100" s="309"/>
      <c r="J100" s="309"/>
      <c r="K100" s="310"/>
      <c r="L100" s="310"/>
      <c r="M100" s="33"/>
    </row>
    <row r="101" spans="1:13" s="30" customFormat="1" ht="18.75" customHeight="1">
      <c r="A101" s="14"/>
      <c r="B101" s="311"/>
      <c r="C101" s="312"/>
      <c r="D101" s="312"/>
      <c r="E101" s="312"/>
      <c r="F101" s="312"/>
      <c r="G101" s="312"/>
      <c r="H101" s="313"/>
      <c r="I101" s="309"/>
      <c r="J101" s="309"/>
      <c r="K101" s="310"/>
      <c r="L101" s="310"/>
      <c r="M101" s="33"/>
    </row>
    <row r="102" spans="1:13" s="30" customFormat="1" ht="18.75" customHeight="1">
      <c r="A102" s="14"/>
      <c r="B102" s="360"/>
      <c r="C102" s="285"/>
      <c r="D102" s="285"/>
      <c r="E102" s="285"/>
      <c r="F102" s="285"/>
      <c r="G102" s="285"/>
      <c r="H102" s="285"/>
      <c r="I102" s="372"/>
      <c r="J102" s="372"/>
      <c r="K102" s="373"/>
      <c r="L102" s="373"/>
      <c r="M102" s="244"/>
    </row>
    <row r="103" spans="1:13" ht="18.75" customHeight="1" thickBot="1">
      <c r="B103" s="276" t="s">
        <v>48</v>
      </c>
      <c r="C103" s="277"/>
      <c r="D103" s="277"/>
      <c r="E103" s="277"/>
      <c r="F103" s="277"/>
      <c r="G103" s="277"/>
      <c r="H103" s="277"/>
      <c r="I103" s="277"/>
      <c r="J103" s="277"/>
      <c r="K103" s="277"/>
      <c r="L103" s="278"/>
      <c r="M103" s="243">
        <f>SUM(M99:M102)</f>
        <v>0</v>
      </c>
    </row>
    <row r="104" spans="1:13" s="30" customFormat="1" ht="18.75" customHeight="1" thickBot="1">
      <c r="A104" s="14"/>
      <c r="C104" s="3"/>
      <c r="D104" s="5"/>
      <c r="E104" s="5"/>
      <c r="F104" s="5"/>
      <c r="G104" s="5"/>
      <c r="H104" s="5"/>
      <c r="I104" s="5"/>
      <c r="J104" s="5"/>
      <c r="K104" s="5"/>
      <c r="L104" s="5"/>
      <c r="M104" s="6"/>
    </row>
    <row r="105" spans="1:13" s="30" customFormat="1" ht="20.25" customHeight="1" thickBot="1">
      <c r="A105" s="14"/>
      <c r="B105" s="282" t="s">
        <v>94</v>
      </c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4"/>
    </row>
    <row r="106" spans="1:13" s="30" customFormat="1" ht="18.75" customHeight="1" thickBot="1">
      <c r="A106" s="14"/>
      <c r="B106" s="294" t="s">
        <v>22</v>
      </c>
      <c r="C106" s="295"/>
      <c r="D106" s="295"/>
      <c r="E106" s="295"/>
      <c r="F106" s="295"/>
      <c r="G106" s="295"/>
      <c r="H106" s="296"/>
      <c r="I106" s="293" t="s">
        <v>41</v>
      </c>
      <c r="J106" s="293"/>
      <c r="K106" s="293" t="s">
        <v>23</v>
      </c>
      <c r="L106" s="293"/>
      <c r="M106" s="17" t="s">
        <v>44</v>
      </c>
    </row>
    <row r="107" spans="1:13" s="30" customFormat="1" ht="18.75" customHeight="1">
      <c r="A107" s="14"/>
      <c r="B107" s="328"/>
      <c r="C107" s="329"/>
      <c r="D107" s="329"/>
      <c r="E107" s="329"/>
      <c r="F107" s="329"/>
      <c r="G107" s="329"/>
      <c r="H107" s="330"/>
      <c r="I107" s="309"/>
      <c r="J107" s="309"/>
      <c r="K107" s="310"/>
      <c r="L107" s="310"/>
      <c r="M107" s="33"/>
    </row>
    <row r="108" spans="1:13" s="30" customFormat="1" ht="18.75" customHeight="1">
      <c r="A108" s="14"/>
      <c r="B108" s="311"/>
      <c r="C108" s="312"/>
      <c r="D108" s="312"/>
      <c r="E108" s="312"/>
      <c r="F108" s="312"/>
      <c r="G108" s="312"/>
      <c r="H108" s="313"/>
      <c r="I108" s="309"/>
      <c r="J108" s="309"/>
      <c r="K108" s="310"/>
      <c r="L108" s="310"/>
      <c r="M108" s="33"/>
    </row>
    <row r="109" spans="1:13" s="30" customFormat="1" ht="18.75" customHeight="1">
      <c r="A109" s="14"/>
      <c r="B109" s="311"/>
      <c r="C109" s="312"/>
      <c r="D109" s="312"/>
      <c r="E109" s="312"/>
      <c r="F109" s="312"/>
      <c r="G109" s="312"/>
      <c r="H109" s="313"/>
      <c r="I109" s="309"/>
      <c r="J109" s="309"/>
      <c r="K109" s="310"/>
      <c r="L109" s="310"/>
      <c r="M109" s="33"/>
    </row>
    <row r="110" spans="1:13" s="30" customFormat="1" ht="18.75" customHeight="1">
      <c r="A110" s="14"/>
      <c r="B110" s="311"/>
      <c r="C110" s="312"/>
      <c r="D110" s="312"/>
      <c r="E110" s="312"/>
      <c r="F110" s="312"/>
      <c r="G110" s="312"/>
      <c r="H110" s="313"/>
      <c r="I110" s="309"/>
      <c r="J110" s="309"/>
      <c r="K110" s="310"/>
      <c r="L110" s="310"/>
      <c r="M110" s="33"/>
    </row>
    <row r="111" spans="1:13" s="30" customFormat="1" ht="18.75" customHeight="1" thickBot="1">
      <c r="A111" s="14"/>
      <c r="B111" s="276" t="s">
        <v>48</v>
      </c>
      <c r="C111" s="277"/>
      <c r="D111" s="277"/>
      <c r="E111" s="277"/>
      <c r="F111" s="277"/>
      <c r="G111" s="277"/>
      <c r="H111" s="277"/>
      <c r="I111" s="277"/>
      <c r="J111" s="277"/>
      <c r="K111" s="277"/>
      <c r="L111" s="278"/>
      <c r="M111" s="243">
        <f>SUM(M107:M110)</f>
        <v>0</v>
      </c>
    </row>
    <row r="112" spans="1:13" s="30" customFormat="1" ht="18.75" customHeight="1" thickBot="1">
      <c r="A112" s="14"/>
      <c r="C112" s="3"/>
      <c r="D112" s="5"/>
      <c r="E112" s="5"/>
      <c r="F112" s="5"/>
      <c r="G112" s="5"/>
      <c r="H112" s="5"/>
      <c r="I112" s="5"/>
      <c r="J112" s="5"/>
      <c r="K112" s="5"/>
      <c r="L112" s="5"/>
      <c r="M112" s="6"/>
    </row>
    <row r="113" spans="2:13" ht="20.25" customHeight="1" thickBot="1">
      <c r="B113" s="279" t="s">
        <v>153</v>
      </c>
      <c r="C113" s="280"/>
      <c r="D113" s="280"/>
      <c r="E113" s="280"/>
      <c r="F113" s="280"/>
      <c r="G113" s="280"/>
      <c r="H113" s="280"/>
      <c r="I113" s="280"/>
      <c r="J113" s="280"/>
      <c r="K113" s="280"/>
      <c r="L113" s="281"/>
      <c r="M113" s="235" t="e">
        <f>#REF!+#REF!+M87</f>
        <v>#REF!</v>
      </c>
    </row>
    <row r="114" spans="2:13" ht="20.25" customHeight="1" thickBot="1">
      <c r="B114" s="279" t="s">
        <v>95</v>
      </c>
      <c r="C114" s="280"/>
      <c r="D114" s="280"/>
      <c r="E114" s="280"/>
      <c r="F114" s="280"/>
      <c r="G114" s="280"/>
      <c r="H114" s="280"/>
      <c r="I114" s="280"/>
      <c r="J114" s="280"/>
      <c r="K114" s="280"/>
      <c r="L114" s="281"/>
      <c r="M114" s="235" t="e">
        <f>#REF!+M95+M103+M111</f>
        <v>#REF!</v>
      </c>
    </row>
    <row r="115" spans="2:13" ht="20.25" customHeight="1" thickBot="1">
      <c r="B115" s="279" t="s">
        <v>24</v>
      </c>
      <c r="C115" s="280"/>
      <c r="D115" s="280"/>
      <c r="E115" s="280"/>
      <c r="F115" s="280"/>
      <c r="G115" s="280"/>
      <c r="H115" s="280"/>
      <c r="I115" s="280"/>
      <c r="J115" s="280"/>
      <c r="K115" s="280"/>
      <c r="L115" s="281"/>
      <c r="M115" s="245" t="e">
        <f>SUM(M113:M114)</f>
        <v>#REF!</v>
      </c>
    </row>
    <row r="116" spans="2:13" ht="13.5" customHeight="1" thickBot="1"/>
    <row r="117" spans="2:13" ht="14" thickBot="1">
      <c r="B117" s="369" t="s">
        <v>159</v>
      </c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1"/>
    </row>
  </sheetData>
  <mergeCells count="163">
    <mergeCell ref="B117:M117"/>
    <mergeCell ref="C9:E9"/>
    <mergeCell ref="B92:J92"/>
    <mergeCell ref="B105:M105"/>
    <mergeCell ref="B97:M97"/>
    <mergeCell ref="H66:L66"/>
    <mergeCell ref="B99:H99"/>
    <mergeCell ref="I99:J99"/>
    <mergeCell ref="K99:L99"/>
    <mergeCell ref="B100:H100"/>
    <mergeCell ref="I100:J100"/>
    <mergeCell ref="K100:L100"/>
    <mergeCell ref="B101:H101"/>
    <mergeCell ref="I101:J101"/>
    <mergeCell ref="K101:L101"/>
    <mergeCell ref="B102:H102"/>
    <mergeCell ref="I102:J102"/>
    <mergeCell ref="K102:L102"/>
    <mergeCell ref="K90:L90"/>
    <mergeCell ref="B89:M89"/>
    <mergeCell ref="I98:J98"/>
    <mergeCell ref="B98:H98"/>
    <mergeCell ref="D60:F60"/>
    <mergeCell ref="G60:H60"/>
    <mergeCell ref="D86:F86"/>
    <mergeCell ref="G86:L86"/>
    <mergeCell ref="K55:L55"/>
    <mergeCell ref="I60:J60"/>
    <mergeCell ref="G56:H56"/>
    <mergeCell ref="K60:L60"/>
    <mergeCell ref="B59:F59"/>
    <mergeCell ref="G59:H59"/>
    <mergeCell ref="I59:J59"/>
    <mergeCell ref="K59:L59"/>
    <mergeCell ref="G55:H55"/>
    <mergeCell ref="I55:J55"/>
    <mergeCell ref="D57:F57"/>
    <mergeCell ref="G57:H57"/>
    <mergeCell ref="D55:F55"/>
    <mergeCell ref="D56:F56"/>
    <mergeCell ref="I57:J57"/>
    <mergeCell ref="I56:J56"/>
    <mergeCell ref="K57:L57"/>
    <mergeCell ref="K56:L56"/>
    <mergeCell ref="B75:F75"/>
    <mergeCell ref="H75:L75"/>
    <mergeCell ref="B65:F65"/>
    <mergeCell ref="H65:L65"/>
    <mergeCell ref="B74:F74"/>
    <mergeCell ref="H74:L74"/>
    <mergeCell ref="B66:F66"/>
    <mergeCell ref="B67:F67"/>
    <mergeCell ref="B68:F68"/>
    <mergeCell ref="B69:F69"/>
    <mergeCell ref="B70:F70"/>
    <mergeCell ref="B71:F71"/>
    <mergeCell ref="B72:F72"/>
    <mergeCell ref="B73:F73"/>
    <mergeCell ref="B1:M1"/>
    <mergeCell ref="B53:M53"/>
    <mergeCell ref="B54:F54"/>
    <mergeCell ref="A2:M2"/>
    <mergeCell ref="A3:M3"/>
    <mergeCell ref="C7:E7"/>
    <mergeCell ref="I7:M13"/>
    <mergeCell ref="I6:K6"/>
    <mergeCell ref="C6:E6"/>
    <mergeCell ref="C8:E8"/>
    <mergeCell ref="G54:H54"/>
    <mergeCell ref="I54:J54"/>
    <mergeCell ref="K54:L54"/>
    <mergeCell ref="B49:M49"/>
    <mergeCell ref="B50:F50"/>
    <mergeCell ref="K50:L50"/>
    <mergeCell ref="D51:F51"/>
    <mergeCell ref="K51:L51"/>
    <mergeCell ref="G50:J50"/>
    <mergeCell ref="G51:J51"/>
    <mergeCell ref="B51:C51"/>
    <mergeCell ref="B25:C25"/>
    <mergeCell ref="B23:C23"/>
    <mergeCell ref="B21:C21"/>
    <mergeCell ref="B115:L115"/>
    <mergeCell ref="B27:C27"/>
    <mergeCell ref="B28:C28"/>
    <mergeCell ref="B29:C29"/>
    <mergeCell ref="B30:C30"/>
    <mergeCell ref="B31:C31"/>
    <mergeCell ref="B82:C82"/>
    <mergeCell ref="B83:C83"/>
    <mergeCell ref="B84:C84"/>
    <mergeCell ref="B85:C85"/>
    <mergeCell ref="B86:C86"/>
    <mergeCell ref="B87:L87"/>
    <mergeCell ref="B60:C60"/>
    <mergeCell ref="B61:C61"/>
    <mergeCell ref="B55:C55"/>
    <mergeCell ref="B56:C56"/>
    <mergeCell ref="B57:C57"/>
    <mergeCell ref="B110:H110"/>
    <mergeCell ref="I110:J110"/>
    <mergeCell ref="K110:L110"/>
    <mergeCell ref="D61:F61"/>
    <mergeCell ref="G61:H61"/>
    <mergeCell ref="I61:J61"/>
    <mergeCell ref="K61:L61"/>
    <mergeCell ref="B114:L114"/>
    <mergeCell ref="B80:M80"/>
    <mergeCell ref="B81:F81"/>
    <mergeCell ref="G81:L81"/>
    <mergeCell ref="D82:F82"/>
    <mergeCell ref="G82:L82"/>
    <mergeCell ref="D83:F83"/>
    <mergeCell ref="G83:L83"/>
    <mergeCell ref="D84:F84"/>
    <mergeCell ref="G84:L84"/>
    <mergeCell ref="D85:F85"/>
    <mergeCell ref="G85:L85"/>
    <mergeCell ref="B91:J91"/>
    <mergeCell ref="I108:J108"/>
    <mergeCell ref="K108:L108"/>
    <mergeCell ref="B109:H109"/>
    <mergeCell ref="I109:J109"/>
    <mergeCell ref="K109:L109"/>
    <mergeCell ref="K107:L107"/>
    <mergeCell ref="B108:H108"/>
    <mergeCell ref="B93:J93"/>
    <mergeCell ref="K92:L92"/>
    <mergeCell ref="K94:L94"/>
    <mergeCell ref="K91:L91"/>
    <mergeCell ref="B111:L111"/>
    <mergeCell ref="B113:L113"/>
    <mergeCell ref="B63:M63"/>
    <mergeCell ref="H67:L67"/>
    <mergeCell ref="H68:L68"/>
    <mergeCell ref="H69:L69"/>
    <mergeCell ref="H70:L70"/>
    <mergeCell ref="H71:L71"/>
    <mergeCell ref="H72:L72"/>
    <mergeCell ref="H73:L73"/>
    <mergeCell ref="B76:L76"/>
    <mergeCell ref="B94:J94"/>
    <mergeCell ref="K93:L93"/>
    <mergeCell ref="K98:L98"/>
    <mergeCell ref="B106:H106"/>
    <mergeCell ref="I106:J106"/>
    <mergeCell ref="K106:L106"/>
    <mergeCell ref="B107:H107"/>
    <mergeCell ref="I107:J107"/>
    <mergeCell ref="B95:L95"/>
    <mergeCell ref="B103:L103"/>
    <mergeCell ref="B64:F64"/>
    <mergeCell ref="H64:L64"/>
    <mergeCell ref="B90:J90"/>
    <mergeCell ref="C10:E10"/>
    <mergeCell ref="C11:G11"/>
    <mergeCell ref="B39:M46"/>
    <mergeCell ref="B20:C20"/>
    <mergeCell ref="B19:C19"/>
    <mergeCell ref="B18:C18"/>
    <mergeCell ref="B17:C17"/>
    <mergeCell ref="B15:C15"/>
    <mergeCell ref="B32:M34"/>
  </mergeCells>
  <phoneticPr fontId="6" type="noConversion"/>
  <printOptions horizontalCentered="1" verticalCentered="1"/>
  <pageMargins left="0.25" right="0.25" top="0.75" bottom="0.75" header="0.3" footer="0.3"/>
  <pageSetup scale="80" fitToHeight="0" orientation="portrait" r:id="rId1"/>
  <headerFooter alignWithMargins="0">
    <firstFooter>&amp;C&amp;"Arial,Italic"&amp;9Questions? For assistance, please contact Kristen LaVasseur [ kmatta@med.umich.edu | 6-3348 ]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pageSetUpPr fitToPage="1"/>
  </sheetPr>
  <dimension ref="A1:Q62"/>
  <sheetViews>
    <sheetView zoomScale="125" zoomScaleNormal="125" zoomScalePageLayoutView="125" workbookViewId="0">
      <selection activeCell="J5" sqref="J5"/>
    </sheetView>
  </sheetViews>
  <sheetFormatPr baseColWidth="10" defaultColWidth="8.83203125" defaultRowHeight="15" outlineLevelRow="1"/>
  <cols>
    <col min="1" max="1" width="20" style="56" customWidth="1"/>
    <col min="2" max="2" width="22.33203125" style="56" customWidth="1"/>
    <col min="3" max="12" width="12.33203125" style="56" customWidth="1"/>
    <col min="13" max="13" width="4.6640625" style="56" customWidth="1"/>
    <col min="14" max="17" width="13.6640625" style="56" customWidth="1"/>
    <col min="18" max="16384" width="8.83203125" style="37"/>
  </cols>
  <sheetData>
    <row r="1" spans="1:17">
      <c r="A1" s="52" t="s">
        <v>142</v>
      </c>
      <c r="B1" s="53" t="str">
        <f>'Actual Budget'!C3</f>
        <v>Test</v>
      </c>
      <c r="C1" s="54"/>
      <c r="D1" s="54"/>
      <c r="E1" s="55"/>
      <c r="H1" s="377" t="s">
        <v>84</v>
      </c>
      <c r="I1" s="378"/>
      <c r="J1" s="45" t="str">
        <f>'Actual Budget'!C7</f>
        <v>Test</v>
      </c>
      <c r="K1" s="57" t="s">
        <v>82</v>
      </c>
      <c r="L1" s="58"/>
      <c r="M1" s="54"/>
      <c r="N1" s="59"/>
      <c r="O1" s="59"/>
      <c r="P1" s="59"/>
      <c r="Q1" s="59"/>
    </row>
    <row r="2" spans="1:17">
      <c r="A2" s="224" t="s">
        <v>81</v>
      </c>
      <c r="B2" s="225" t="str">
        <f>'Actual Budget'!C2</f>
        <v>Test</v>
      </c>
      <c r="C2" s="226"/>
      <c r="D2" s="226"/>
      <c r="E2" s="227"/>
      <c r="H2" s="377" t="s">
        <v>83</v>
      </c>
      <c r="I2" s="378"/>
      <c r="J2" s="45"/>
      <c r="K2" s="57" t="s">
        <v>82</v>
      </c>
      <c r="L2" s="54"/>
      <c r="M2" s="54"/>
      <c r="N2" s="59"/>
      <c r="O2" s="59"/>
      <c r="P2" s="59"/>
      <c r="Q2" s="59"/>
    </row>
    <row r="3" spans="1:17">
      <c r="A3" s="52" t="s">
        <v>80</v>
      </c>
      <c r="B3" s="379" t="str">
        <f>'Actual Budget'!C6</f>
        <v>Test</v>
      </c>
      <c r="C3" s="380"/>
      <c r="D3" s="380"/>
      <c r="E3" s="381"/>
      <c r="H3" s="377" t="s">
        <v>143</v>
      </c>
      <c r="I3" s="378"/>
      <c r="J3" s="45"/>
      <c r="K3" s="60"/>
      <c r="L3" s="54"/>
      <c r="M3" s="54"/>
      <c r="N3" s="59"/>
      <c r="O3" s="59"/>
      <c r="P3" s="59"/>
      <c r="Q3" s="59"/>
    </row>
    <row r="4" spans="1:17">
      <c r="H4" s="377" t="s">
        <v>79</v>
      </c>
      <c r="I4" s="378"/>
      <c r="J4" s="45" t="str">
        <f>'Actual Budget'!C9</f>
        <v>Test</v>
      </c>
      <c r="K4" s="60"/>
      <c r="L4" s="54"/>
      <c r="M4" s="54"/>
      <c r="N4" s="59"/>
      <c r="O4" s="59"/>
      <c r="P4" s="59"/>
      <c r="Q4" s="59"/>
    </row>
    <row r="5" spans="1:17">
      <c r="D5" s="54"/>
      <c r="E5" s="61"/>
      <c r="F5" s="54"/>
      <c r="G5" s="54"/>
      <c r="H5" s="54"/>
      <c r="I5" s="54"/>
      <c r="J5" s="54"/>
      <c r="K5" s="54"/>
      <c r="L5" s="54"/>
      <c r="M5" s="54"/>
      <c r="N5" s="59"/>
      <c r="O5" s="59"/>
      <c r="P5" s="59"/>
      <c r="Q5" s="59"/>
    </row>
    <row r="6" spans="1:17" hidden="1">
      <c r="A6" s="62" t="s">
        <v>78</v>
      </c>
      <c r="B6" s="63">
        <v>1</v>
      </c>
      <c r="C6" s="63">
        <v>2</v>
      </c>
      <c r="D6" s="63">
        <v>3</v>
      </c>
      <c r="E6" s="61"/>
      <c r="F6" s="54"/>
      <c r="G6" s="54"/>
      <c r="H6" s="54"/>
      <c r="I6" s="54"/>
      <c r="J6" s="54"/>
      <c r="K6" s="54"/>
      <c r="L6" s="54"/>
      <c r="M6" s="54"/>
      <c r="N6" s="59"/>
      <c r="O6" s="59"/>
      <c r="P6" s="59"/>
      <c r="Q6" s="59"/>
    </row>
    <row r="7" spans="1:17">
      <c r="A7" s="52" t="s">
        <v>77</v>
      </c>
      <c r="B7" s="394" t="str">
        <f>'Actual Budget'!C5</f>
        <v>Test</v>
      </c>
      <c r="C7" s="395"/>
      <c r="D7" s="395"/>
      <c r="E7" s="395"/>
      <c r="F7" s="395"/>
      <c r="G7" s="395"/>
      <c r="H7" s="395"/>
      <c r="I7" s="395"/>
      <c r="J7" s="395"/>
      <c r="K7" s="395"/>
      <c r="L7" s="396"/>
      <c r="M7" s="64"/>
      <c r="N7" s="65"/>
      <c r="O7" s="65"/>
      <c r="P7" s="65"/>
      <c r="Q7" s="65"/>
    </row>
    <row r="8" spans="1:17">
      <c r="A8" s="52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7"/>
    </row>
    <row r="9" spans="1:17">
      <c r="A9" s="69"/>
      <c r="B9" s="69"/>
      <c r="C9" s="81"/>
      <c r="D9" s="82"/>
      <c r="E9" s="83"/>
      <c r="F9" s="83"/>
      <c r="G9" s="83"/>
      <c r="H9" s="83"/>
      <c r="I9" s="83"/>
      <c r="J9" s="83"/>
      <c r="K9" s="83"/>
      <c r="L9" s="83"/>
      <c r="M9" s="69"/>
      <c r="N9" s="84"/>
      <c r="O9" s="84"/>
      <c r="P9" s="84"/>
      <c r="Q9" s="84"/>
    </row>
    <row r="10" spans="1:17" ht="16">
      <c r="A10" s="385" t="s">
        <v>76</v>
      </c>
      <c r="B10" s="386"/>
      <c r="C10" s="386"/>
      <c r="D10" s="387"/>
      <c r="E10" s="85" t="s">
        <v>60</v>
      </c>
      <c r="F10" s="86" t="s">
        <v>63</v>
      </c>
      <c r="G10" s="87"/>
      <c r="H10" s="68"/>
      <c r="I10" s="68"/>
      <c r="J10" s="68"/>
      <c r="K10" s="88"/>
      <c r="L10" s="89"/>
      <c r="M10" s="69"/>
      <c r="N10" s="84"/>
      <c r="O10" s="84"/>
      <c r="P10" s="84"/>
      <c r="Q10" s="84"/>
    </row>
    <row r="11" spans="1:17">
      <c r="A11" s="388" t="s">
        <v>75</v>
      </c>
      <c r="B11" s="389"/>
      <c r="C11" s="389"/>
      <c r="D11" s="390"/>
      <c r="E11" s="44">
        <f>'Actual Budget'!O37</f>
        <v>2500</v>
      </c>
      <c r="F11" s="90">
        <v>1</v>
      </c>
      <c r="G11" s="91"/>
      <c r="H11" s="91"/>
      <c r="I11" s="91"/>
      <c r="J11" s="91"/>
      <c r="K11" s="92"/>
      <c r="L11" s="47">
        <f>E11*F11</f>
        <v>2500</v>
      </c>
      <c r="M11" s="69"/>
      <c r="N11" s="39"/>
      <c r="O11" s="38"/>
      <c r="P11" s="70">
        <f>L11-N11-O11</f>
        <v>2500</v>
      </c>
      <c r="Q11" s="43"/>
    </row>
    <row r="12" spans="1:17" hidden="1">
      <c r="A12" s="391"/>
      <c r="B12" s="392"/>
      <c r="C12" s="392"/>
      <c r="D12" s="393"/>
      <c r="E12" s="41"/>
      <c r="F12" s="40"/>
      <c r="G12" s="91"/>
      <c r="H12" s="91"/>
      <c r="I12" s="91"/>
      <c r="J12" s="91"/>
      <c r="K12" s="92"/>
      <c r="L12" s="47">
        <f t="shared" ref="L12:L14" si="0">E12*F12</f>
        <v>0</v>
      </c>
      <c r="M12" s="69"/>
      <c r="N12" s="39"/>
      <c r="O12" s="38"/>
      <c r="P12" s="70">
        <f>L12-N12-O12</f>
        <v>0</v>
      </c>
      <c r="Q12" s="43"/>
    </row>
    <row r="13" spans="1:17" hidden="1">
      <c r="A13" s="391"/>
      <c r="B13" s="392"/>
      <c r="C13" s="392"/>
      <c r="D13" s="393"/>
      <c r="E13" s="41"/>
      <c r="F13" s="40"/>
      <c r="G13" s="91"/>
      <c r="H13" s="91"/>
      <c r="I13" s="91"/>
      <c r="J13" s="91"/>
      <c r="K13" s="92"/>
      <c r="L13" s="47">
        <f t="shared" si="0"/>
        <v>0</v>
      </c>
      <c r="M13" s="69"/>
      <c r="N13" s="39"/>
      <c r="O13" s="38"/>
      <c r="P13" s="70">
        <f>L13-N13-O13</f>
        <v>0</v>
      </c>
      <c r="Q13" s="43"/>
    </row>
    <row r="14" spans="1:17" hidden="1">
      <c r="A14" s="391"/>
      <c r="B14" s="392"/>
      <c r="C14" s="392"/>
      <c r="D14" s="393"/>
      <c r="E14" s="41"/>
      <c r="F14" s="40"/>
      <c r="G14" s="91"/>
      <c r="H14" s="91"/>
      <c r="I14" s="91"/>
      <c r="J14" s="91"/>
      <c r="K14" s="92"/>
      <c r="L14" s="47">
        <f t="shared" si="0"/>
        <v>0</v>
      </c>
      <c r="M14" s="69"/>
      <c r="N14" s="39"/>
      <c r="O14" s="38"/>
      <c r="P14" s="70">
        <f>L14-N14-O14</f>
        <v>0</v>
      </c>
      <c r="Q14" s="43"/>
    </row>
    <row r="15" spans="1:17">
      <c r="A15" s="93"/>
      <c r="B15" s="94"/>
      <c r="C15" s="95"/>
      <c r="D15" s="96"/>
      <c r="E15" s="97"/>
      <c r="F15" s="98"/>
      <c r="G15" s="83"/>
      <c r="H15" s="83"/>
      <c r="I15" s="83"/>
      <c r="J15" s="83"/>
      <c r="K15" s="99"/>
      <c r="L15" s="83"/>
      <c r="M15" s="69"/>
      <c r="N15" s="84"/>
      <c r="O15" s="84"/>
      <c r="P15" s="84"/>
      <c r="Q15" s="84"/>
    </row>
    <row r="16" spans="1:17" ht="16">
      <c r="A16" s="385" t="s">
        <v>96</v>
      </c>
      <c r="B16" s="386"/>
      <c r="C16" s="386"/>
      <c r="D16" s="387"/>
      <c r="E16" s="100" t="s">
        <v>60</v>
      </c>
      <c r="F16" s="101" t="s">
        <v>63</v>
      </c>
      <c r="G16" s="102"/>
      <c r="H16" s="68"/>
      <c r="I16" s="68"/>
      <c r="J16" s="68"/>
      <c r="K16" s="88"/>
      <c r="L16" s="89"/>
      <c r="M16" s="69"/>
      <c r="N16" s="84"/>
      <c r="O16" s="84"/>
      <c r="P16" s="84"/>
      <c r="Q16" s="84"/>
    </row>
    <row r="17" spans="1:17" outlineLevel="1">
      <c r="A17" s="397" t="s">
        <v>71</v>
      </c>
      <c r="B17" s="398"/>
      <c r="C17" s="398"/>
      <c r="D17" s="399"/>
      <c r="E17" s="103">
        <f>'Actual Budget'!O34</f>
        <v>7774.0479999999998</v>
      </c>
      <c r="F17" s="104">
        <v>1</v>
      </c>
      <c r="G17" s="105"/>
      <c r="H17" s="106"/>
      <c r="I17" s="106"/>
      <c r="J17" s="106"/>
      <c r="K17" s="107"/>
      <c r="L17" s="108">
        <f>E17*F17</f>
        <v>7774.0479999999998</v>
      </c>
      <c r="M17" s="69"/>
      <c r="N17" s="39"/>
      <c r="O17" s="38"/>
      <c r="P17" s="70">
        <f>L17-N17-O17</f>
        <v>7774.0479999999998</v>
      </c>
      <c r="Q17" s="43"/>
    </row>
    <row r="18" spans="1:17" outlineLevel="1">
      <c r="A18" s="382" t="s">
        <v>74</v>
      </c>
      <c r="B18" s="383"/>
      <c r="C18" s="383"/>
      <c r="D18" s="384"/>
      <c r="E18" s="44">
        <f>'Actual Budget'!O42</f>
        <v>6143.5400000000009</v>
      </c>
      <c r="F18" s="90"/>
      <c r="G18" s="109"/>
      <c r="H18" s="91"/>
      <c r="I18" s="91"/>
      <c r="J18" s="91"/>
      <c r="K18" s="92"/>
      <c r="L18" s="47">
        <f>E18*F18</f>
        <v>0</v>
      </c>
      <c r="M18" s="69"/>
      <c r="N18" s="39"/>
      <c r="O18" s="38"/>
      <c r="P18" s="70">
        <f>L18-N18-O18</f>
        <v>0</v>
      </c>
      <c r="Q18" s="43"/>
    </row>
    <row r="19" spans="1:17" outlineLevel="1">
      <c r="A19" s="382" t="s">
        <v>73</v>
      </c>
      <c r="B19" s="383"/>
      <c r="C19" s="383"/>
      <c r="D19" s="384"/>
      <c r="E19" s="110">
        <f>'Actual Budget'!O14</f>
        <v>0</v>
      </c>
      <c r="F19" s="45"/>
      <c r="G19" s="111">
        <f>E19/B6</f>
        <v>0</v>
      </c>
      <c r="H19" s="91" t="s">
        <v>70</v>
      </c>
      <c r="I19" s="91"/>
      <c r="J19" s="91"/>
      <c r="K19" s="92"/>
      <c r="L19" s="47">
        <f>E19</f>
        <v>0</v>
      </c>
      <c r="M19" s="69"/>
      <c r="N19" s="39"/>
      <c r="O19" s="38"/>
      <c r="P19" s="70">
        <f>L19-N19-O19</f>
        <v>0</v>
      </c>
      <c r="Q19" s="43"/>
    </row>
    <row r="20" spans="1:17" outlineLevel="1">
      <c r="A20" s="382" t="s">
        <v>72</v>
      </c>
      <c r="B20" s="383"/>
      <c r="C20" s="383"/>
      <c r="D20" s="384"/>
      <c r="E20" s="110">
        <f>'Actual Budget'!O13</f>
        <v>0</v>
      </c>
      <c r="F20" s="45"/>
      <c r="G20" s="114">
        <f>E20/C6</f>
        <v>0</v>
      </c>
      <c r="H20" s="91" t="s">
        <v>70</v>
      </c>
      <c r="I20" s="91"/>
      <c r="J20" s="91"/>
      <c r="K20" s="92"/>
      <c r="L20" s="47">
        <f>E20</f>
        <v>0</v>
      </c>
      <c r="M20" s="69"/>
      <c r="N20" s="39"/>
      <c r="O20" s="42"/>
      <c r="P20" s="70">
        <f>L20-N20-O20</f>
        <v>0</v>
      </c>
      <c r="Q20" s="43"/>
    </row>
    <row r="21" spans="1:17" outlineLevel="1">
      <c r="A21" s="382" t="s">
        <v>140</v>
      </c>
      <c r="B21" s="383"/>
      <c r="C21" s="383"/>
      <c r="D21" s="384"/>
      <c r="E21" s="110">
        <f>'Actual Budget'!O15</f>
        <v>0</v>
      </c>
      <c r="F21" s="45"/>
      <c r="G21" s="111">
        <f>E21/B6</f>
        <v>0</v>
      </c>
      <c r="H21" s="91" t="s">
        <v>70</v>
      </c>
      <c r="I21" s="91"/>
      <c r="J21" s="91"/>
      <c r="K21" s="92"/>
      <c r="L21" s="47">
        <f>E21</f>
        <v>0</v>
      </c>
      <c r="M21" s="69"/>
      <c r="N21" s="39"/>
      <c r="O21" s="42"/>
      <c r="P21" s="70">
        <f>L21-N21-O21</f>
        <v>0</v>
      </c>
      <c r="Q21" s="43"/>
    </row>
    <row r="22" spans="1:17">
      <c r="A22" s="69"/>
      <c r="B22" s="94"/>
      <c r="C22" s="119"/>
      <c r="D22" s="119"/>
      <c r="E22" s="120"/>
      <c r="F22" s="120"/>
      <c r="G22" s="120"/>
      <c r="H22" s="120"/>
      <c r="I22" s="120"/>
      <c r="J22" s="120"/>
      <c r="K22" s="121"/>
      <c r="L22" s="120"/>
      <c r="M22" s="69"/>
      <c r="N22" s="84"/>
      <c r="O22" s="84"/>
      <c r="P22" s="84"/>
      <c r="Q22" s="84"/>
    </row>
    <row r="23" spans="1:17" ht="16" outlineLevel="1">
      <c r="A23" s="385" t="s">
        <v>69</v>
      </c>
      <c r="B23" s="386"/>
      <c r="C23" s="386"/>
      <c r="D23" s="387"/>
      <c r="E23" s="85" t="s">
        <v>60</v>
      </c>
      <c r="F23" s="86" t="s">
        <v>63</v>
      </c>
      <c r="G23" s="85" t="s">
        <v>61</v>
      </c>
      <c r="H23" s="87"/>
      <c r="I23" s="68"/>
      <c r="J23" s="68"/>
      <c r="K23" s="88"/>
      <c r="L23" s="89"/>
      <c r="M23" s="69"/>
      <c r="N23" s="84"/>
      <c r="O23" s="84"/>
      <c r="P23" s="84"/>
      <c r="Q23" s="84"/>
    </row>
    <row r="24" spans="1:17" outlineLevel="1">
      <c r="A24" s="401" t="s">
        <v>68</v>
      </c>
      <c r="B24" s="402"/>
      <c r="C24" s="402"/>
      <c r="D24" s="403"/>
      <c r="E24" s="44">
        <f>'Actual Budget'!O33</f>
        <v>390</v>
      </c>
      <c r="F24" s="45">
        <v>1</v>
      </c>
      <c r="G24" s="50"/>
      <c r="H24" s="91"/>
      <c r="I24" s="91"/>
      <c r="J24" s="91"/>
      <c r="K24" s="91"/>
      <c r="L24" s="47">
        <f>E24*F24</f>
        <v>390</v>
      </c>
      <c r="M24" s="69"/>
      <c r="N24" s="39"/>
      <c r="O24" s="38"/>
      <c r="P24" s="70">
        <f t="shared" ref="P24:P26" si="1">L24-N24-O24</f>
        <v>390</v>
      </c>
      <c r="Q24" s="43"/>
    </row>
    <row r="25" spans="1:17" outlineLevel="1">
      <c r="A25" s="401" t="s">
        <v>67</v>
      </c>
      <c r="B25" s="402"/>
      <c r="C25" s="402"/>
      <c r="D25" s="403"/>
      <c r="E25" s="44">
        <f>'Actual Budget'!O41</f>
        <v>65</v>
      </c>
      <c r="F25" s="45"/>
      <c r="G25" s="51"/>
      <c r="H25" s="91"/>
      <c r="I25" s="91"/>
      <c r="J25" s="91"/>
      <c r="K25" s="91"/>
      <c r="L25" s="47">
        <f>E25*F25</f>
        <v>0</v>
      </c>
      <c r="M25" s="69"/>
      <c r="N25" s="39"/>
      <c r="O25" s="38"/>
      <c r="P25" s="70">
        <f t="shared" si="1"/>
        <v>0</v>
      </c>
      <c r="Q25" s="43"/>
    </row>
    <row r="26" spans="1:17" outlineLevel="1">
      <c r="A26" s="401" t="s">
        <v>66</v>
      </c>
      <c r="B26" s="402"/>
      <c r="C26" s="402"/>
      <c r="D26" s="403"/>
      <c r="E26" s="44"/>
      <c r="F26" s="45"/>
      <c r="G26" s="49"/>
      <c r="H26" s="91"/>
      <c r="I26" s="122"/>
      <c r="J26" s="123"/>
      <c r="K26" s="91"/>
      <c r="L26" s="47">
        <f t="shared" ref="L26" si="2">E26*F26*G26</f>
        <v>0</v>
      </c>
      <c r="M26" s="69"/>
      <c r="N26" s="39"/>
      <c r="O26" s="38"/>
      <c r="P26" s="70">
        <f t="shared" si="1"/>
        <v>0</v>
      </c>
      <c r="Q26" s="43"/>
    </row>
    <row r="27" spans="1:17">
      <c r="A27" s="69"/>
      <c r="B27" s="94"/>
      <c r="C27" s="115"/>
      <c r="D27" s="116"/>
      <c r="E27" s="113"/>
      <c r="F27" s="118"/>
      <c r="G27" s="116"/>
      <c r="H27" s="83"/>
      <c r="I27" s="83"/>
      <c r="J27" s="83"/>
      <c r="K27" s="83"/>
      <c r="L27" s="124"/>
      <c r="M27" s="69"/>
      <c r="N27" s="84"/>
      <c r="O27" s="84"/>
      <c r="P27" s="84"/>
      <c r="Q27" s="84"/>
    </row>
    <row r="28" spans="1:17">
      <c r="A28" s="93"/>
      <c r="B28" s="94"/>
      <c r="C28" s="95"/>
      <c r="D28" s="96"/>
      <c r="E28" s="97"/>
      <c r="F28" s="98"/>
      <c r="G28" s="83"/>
      <c r="H28" s="83"/>
      <c r="I28" s="83"/>
      <c r="J28" s="83"/>
      <c r="K28" s="99"/>
      <c r="L28" s="83"/>
      <c r="M28" s="69"/>
      <c r="N28" s="84"/>
      <c r="O28" s="84"/>
      <c r="P28" s="84"/>
      <c r="Q28" s="84"/>
    </row>
    <row r="29" spans="1:17" ht="16" outlineLevel="1">
      <c r="A29" s="385" t="s">
        <v>141</v>
      </c>
      <c r="B29" s="386"/>
      <c r="C29" s="386"/>
      <c r="D29" s="387"/>
      <c r="E29" s="85" t="s">
        <v>60</v>
      </c>
      <c r="F29" s="86" t="s">
        <v>63</v>
      </c>
      <c r="G29" s="85" t="s">
        <v>61</v>
      </c>
      <c r="H29" s="87"/>
      <c r="I29" s="68"/>
      <c r="J29" s="68"/>
      <c r="K29" s="88"/>
      <c r="L29" s="89"/>
      <c r="M29" s="69"/>
      <c r="N29" s="84"/>
      <c r="O29" s="84"/>
      <c r="P29" s="84"/>
      <c r="Q29" s="84"/>
    </row>
    <row r="30" spans="1:17" outlineLevel="1">
      <c r="A30" s="401" t="s">
        <v>68</v>
      </c>
      <c r="B30" s="402"/>
      <c r="C30" s="402"/>
      <c r="D30" s="403"/>
      <c r="E30" s="44">
        <f>'Actual Budget'!O32</f>
        <v>374.916</v>
      </c>
      <c r="F30" s="45">
        <v>1</v>
      </c>
      <c r="G30" s="50"/>
      <c r="H30" s="91"/>
      <c r="I30" s="91"/>
      <c r="J30" s="91"/>
      <c r="K30" s="91"/>
      <c r="L30" s="47">
        <f>E30*F30</f>
        <v>374.916</v>
      </c>
      <c r="M30" s="69"/>
      <c r="N30" s="39"/>
      <c r="O30" s="38"/>
      <c r="P30" s="70">
        <f t="shared" ref="P30:P31" si="3">L30-N30-O30</f>
        <v>374.916</v>
      </c>
      <c r="Q30" s="43"/>
    </row>
    <row r="31" spans="1:17" outlineLevel="1">
      <c r="A31" s="401" t="s">
        <v>67</v>
      </c>
      <c r="B31" s="402"/>
      <c r="C31" s="402"/>
      <c r="D31" s="403"/>
      <c r="E31" s="44">
        <f>'Actual Budget'!O40</f>
        <v>187.45600000000002</v>
      </c>
      <c r="F31" s="45"/>
      <c r="G31" s="51"/>
      <c r="H31" s="91"/>
      <c r="I31" s="91"/>
      <c r="J31" s="91"/>
      <c r="K31" s="91"/>
      <c r="L31" s="47">
        <f>E31*F31</f>
        <v>0</v>
      </c>
      <c r="M31" s="69"/>
      <c r="N31" s="39"/>
      <c r="O31" s="38"/>
      <c r="P31" s="70">
        <f t="shared" si="3"/>
        <v>0</v>
      </c>
      <c r="Q31" s="43"/>
    </row>
    <row r="32" spans="1:17">
      <c r="A32" s="69"/>
      <c r="B32" s="94"/>
      <c r="C32" s="115"/>
      <c r="D32" s="116"/>
      <c r="E32" s="113"/>
      <c r="F32" s="118"/>
      <c r="G32" s="116"/>
      <c r="H32" s="83"/>
      <c r="I32" s="83"/>
      <c r="J32" s="83"/>
      <c r="K32" s="83"/>
      <c r="L32" s="124"/>
      <c r="M32" s="69"/>
      <c r="N32" s="84"/>
      <c r="O32" s="84"/>
      <c r="P32" s="84"/>
      <c r="Q32" s="84"/>
    </row>
    <row r="33" spans="1:17" ht="15" customHeight="1" outlineLevel="1">
      <c r="A33" s="385" t="s">
        <v>65</v>
      </c>
      <c r="B33" s="386"/>
      <c r="C33" s="386"/>
      <c r="D33" s="387"/>
      <c r="E33" s="85" t="s">
        <v>60</v>
      </c>
      <c r="F33" s="86" t="s">
        <v>63</v>
      </c>
      <c r="G33" s="85" t="s">
        <v>61</v>
      </c>
      <c r="H33" s="87"/>
      <c r="I33" s="68"/>
      <c r="J33" s="68"/>
      <c r="K33" s="88"/>
      <c r="L33" s="89"/>
      <c r="M33" s="69"/>
      <c r="N33" s="84"/>
      <c r="O33" s="84"/>
      <c r="P33" s="84"/>
      <c r="Q33" s="84"/>
    </row>
    <row r="34" spans="1:17" outlineLevel="1">
      <c r="A34" s="401"/>
      <c r="B34" s="402"/>
      <c r="C34" s="402"/>
      <c r="D34" s="403"/>
      <c r="E34" s="44"/>
      <c r="F34" s="45"/>
      <c r="G34" s="46"/>
      <c r="H34" s="125"/>
      <c r="I34" s="125"/>
      <c r="J34" s="125"/>
      <c r="K34" s="126"/>
      <c r="L34" s="47">
        <f>E34*F34*G34</f>
        <v>0</v>
      </c>
      <c r="M34" s="69"/>
      <c r="N34" s="39"/>
      <c r="O34" s="38"/>
      <c r="P34" s="70"/>
      <c r="Q34" s="43">
        <f t="shared" ref="Q34:Q40" si="4">L34-N34-O34</f>
        <v>0</v>
      </c>
    </row>
    <row r="35" spans="1:17" outlineLevel="1">
      <c r="A35" s="401"/>
      <c r="B35" s="402"/>
      <c r="C35" s="402"/>
      <c r="D35" s="403"/>
      <c r="E35" s="44"/>
      <c r="F35" s="45"/>
      <c r="G35" s="46"/>
      <c r="H35" s="125"/>
      <c r="I35" s="125"/>
      <c r="J35" s="125"/>
      <c r="K35" s="126"/>
      <c r="L35" s="47">
        <f t="shared" ref="L35:L40" si="5">E35*F35*G35</f>
        <v>0</v>
      </c>
      <c r="M35" s="69"/>
      <c r="N35" s="39"/>
      <c r="O35" s="38"/>
      <c r="P35" s="70"/>
      <c r="Q35" s="43">
        <f t="shared" si="4"/>
        <v>0</v>
      </c>
    </row>
    <row r="36" spans="1:17" outlineLevel="1">
      <c r="A36" s="401"/>
      <c r="B36" s="402"/>
      <c r="C36" s="402"/>
      <c r="D36" s="403"/>
      <c r="E36" s="44"/>
      <c r="F36" s="45"/>
      <c r="G36" s="46"/>
      <c r="H36" s="125"/>
      <c r="I36" s="125"/>
      <c r="J36" s="125"/>
      <c r="K36" s="126"/>
      <c r="L36" s="47">
        <f t="shared" si="5"/>
        <v>0</v>
      </c>
      <c r="M36" s="69"/>
      <c r="N36" s="39"/>
      <c r="O36" s="38"/>
      <c r="P36" s="70"/>
      <c r="Q36" s="43">
        <f t="shared" si="4"/>
        <v>0</v>
      </c>
    </row>
    <row r="37" spans="1:17" outlineLevel="1">
      <c r="A37" s="401"/>
      <c r="B37" s="402"/>
      <c r="C37" s="402"/>
      <c r="D37" s="403"/>
      <c r="E37" s="44"/>
      <c r="F37" s="45"/>
      <c r="G37" s="46"/>
      <c r="H37" s="125"/>
      <c r="I37" s="125"/>
      <c r="J37" s="125"/>
      <c r="K37" s="126"/>
      <c r="L37" s="47">
        <f t="shared" si="5"/>
        <v>0</v>
      </c>
      <c r="M37" s="69"/>
      <c r="N37" s="39"/>
      <c r="O37" s="38"/>
      <c r="P37" s="70"/>
      <c r="Q37" s="43">
        <f t="shared" si="4"/>
        <v>0</v>
      </c>
    </row>
    <row r="38" spans="1:17" outlineLevel="1">
      <c r="A38" s="401"/>
      <c r="B38" s="402"/>
      <c r="C38" s="402"/>
      <c r="D38" s="403"/>
      <c r="E38" s="44"/>
      <c r="F38" s="45"/>
      <c r="G38" s="46"/>
      <c r="H38" s="125"/>
      <c r="I38" s="125"/>
      <c r="J38" s="125"/>
      <c r="K38" s="126"/>
      <c r="L38" s="47">
        <f t="shared" si="5"/>
        <v>0</v>
      </c>
      <c r="M38" s="69"/>
      <c r="N38" s="39"/>
      <c r="O38" s="38"/>
      <c r="P38" s="70"/>
      <c r="Q38" s="43">
        <f t="shared" si="4"/>
        <v>0</v>
      </c>
    </row>
    <row r="39" spans="1:17" outlineLevel="1">
      <c r="A39" s="401"/>
      <c r="B39" s="402"/>
      <c r="C39" s="402"/>
      <c r="D39" s="403"/>
      <c r="E39" s="44"/>
      <c r="F39" s="45"/>
      <c r="G39" s="46"/>
      <c r="H39" s="125"/>
      <c r="I39" s="125"/>
      <c r="J39" s="125"/>
      <c r="K39" s="126"/>
      <c r="L39" s="47">
        <f t="shared" si="5"/>
        <v>0</v>
      </c>
      <c r="M39" s="69"/>
      <c r="N39" s="39"/>
      <c r="O39" s="38"/>
      <c r="P39" s="70"/>
      <c r="Q39" s="43">
        <f t="shared" si="4"/>
        <v>0</v>
      </c>
    </row>
    <row r="40" spans="1:17" outlineLevel="1">
      <c r="A40" s="401"/>
      <c r="B40" s="402"/>
      <c r="C40" s="402"/>
      <c r="D40" s="403"/>
      <c r="E40" s="47"/>
      <c r="F40" s="45"/>
      <c r="G40" s="46"/>
      <c r="H40" s="125"/>
      <c r="I40" s="125"/>
      <c r="J40" s="125"/>
      <c r="K40" s="126"/>
      <c r="L40" s="47">
        <f t="shared" si="5"/>
        <v>0</v>
      </c>
      <c r="M40" s="69"/>
      <c r="N40" s="39"/>
      <c r="O40" s="38"/>
      <c r="P40" s="70"/>
      <c r="Q40" s="43">
        <f t="shared" si="4"/>
        <v>0</v>
      </c>
    </row>
    <row r="41" spans="1:17">
      <c r="A41" s="115"/>
      <c r="B41" s="127"/>
      <c r="C41" s="115"/>
      <c r="D41" s="128"/>
      <c r="E41" s="113"/>
      <c r="F41" s="112"/>
      <c r="G41" s="117"/>
      <c r="H41" s="113"/>
      <c r="I41" s="113"/>
      <c r="J41" s="113"/>
      <c r="K41" s="129"/>
      <c r="L41" s="113"/>
      <c r="M41" s="69"/>
      <c r="N41" s="84"/>
      <c r="O41" s="84"/>
      <c r="P41" s="84"/>
      <c r="Q41" s="84"/>
    </row>
    <row r="42" spans="1:17" ht="16" outlineLevel="1">
      <c r="A42" s="385" t="s">
        <v>64</v>
      </c>
      <c r="B42" s="386"/>
      <c r="C42" s="386"/>
      <c r="D42" s="387"/>
      <c r="E42" s="85" t="s">
        <v>60</v>
      </c>
      <c r="F42" s="86" t="s">
        <v>63</v>
      </c>
      <c r="G42" s="85" t="s">
        <v>61</v>
      </c>
      <c r="H42" s="87"/>
      <c r="I42" s="68"/>
      <c r="J42" s="68"/>
      <c r="K42" s="88"/>
      <c r="L42" s="89"/>
      <c r="M42" s="69"/>
      <c r="N42" s="84"/>
      <c r="O42" s="84"/>
      <c r="P42" s="84"/>
      <c r="Q42" s="84"/>
    </row>
    <row r="43" spans="1:17" outlineLevel="1">
      <c r="A43" s="401"/>
      <c r="B43" s="402"/>
      <c r="C43" s="402"/>
      <c r="D43" s="403"/>
      <c r="E43" s="44"/>
      <c r="F43" s="45"/>
      <c r="G43" s="46"/>
      <c r="H43" s="125"/>
      <c r="I43" s="125"/>
      <c r="J43" s="125"/>
      <c r="K43" s="126"/>
      <c r="L43" s="47">
        <f t="shared" ref="L43:L52" si="6">E43*F43*G43</f>
        <v>0</v>
      </c>
      <c r="M43" s="69"/>
      <c r="N43" s="39"/>
      <c r="O43" s="38"/>
      <c r="P43" s="70">
        <f t="shared" ref="P43:P52" si="7">L43-N43-O43</f>
        <v>0</v>
      </c>
      <c r="Q43" s="43"/>
    </row>
    <row r="44" spans="1:17" outlineLevel="1">
      <c r="A44" s="401"/>
      <c r="B44" s="402"/>
      <c r="C44" s="402"/>
      <c r="D44" s="403"/>
      <c r="E44" s="44"/>
      <c r="F44" s="45"/>
      <c r="G44" s="46"/>
      <c r="H44" s="125"/>
      <c r="I44" s="125"/>
      <c r="J44" s="125"/>
      <c r="K44" s="126"/>
      <c r="L44" s="47">
        <f t="shared" si="6"/>
        <v>0</v>
      </c>
      <c r="M44" s="69"/>
      <c r="N44" s="39"/>
      <c r="O44" s="38"/>
      <c r="P44" s="70">
        <f t="shared" si="7"/>
        <v>0</v>
      </c>
      <c r="Q44" s="43"/>
    </row>
    <row r="45" spans="1:17" outlineLevel="1">
      <c r="A45" s="401"/>
      <c r="B45" s="402"/>
      <c r="C45" s="402"/>
      <c r="D45" s="403"/>
      <c r="E45" s="44"/>
      <c r="F45" s="45"/>
      <c r="G45" s="46"/>
      <c r="H45" s="125"/>
      <c r="I45" s="125"/>
      <c r="J45" s="125"/>
      <c r="K45" s="126"/>
      <c r="L45" s="47">
        <f t="shared" si="6"/>
        <v>0</v>
      </c>
      <c r="M45" s="69"/>
      <c r="N45" s="39"/>
      <c r="O45" s="38"/>
      <c r="P45" s="70">
        <f t="shared" si="7"/>
        <v>0</v>
      </c>
      <c r="Q45" s="43"/>
    </row>
    <row r="46" spans="1:17" outlineLevel="1">
      <c r="A46" s="401"/>
      <c r="B46" s="402"/>
      <c r="C46" s="402"/>
      <c r="D46" s="403"/>
      <c r="E46" s="44"/>
      <c r="F46" s="45"/>
      <c r="G46" s="46"/>
      <c r="H46" s="125"/>
      <c r="I46" s="125"/>
      <c r="J46" s="125"/>
      <c r="K46" s="126"/>
      <c r="L46" s="47">
        <f t="shared" si="6"/>
        <v>0</v>
      </c>
      <c r="M46" s="69"/>
      <c r="N46" s="39"/>
      <c r="O46" s="38"/>
      <c r="P46" s="70">
        <f t="shared" si="7"/>
        <v>0</v>
      </c>
      <c r="Q46" s="43"/>
    </row>
    <row r="47" spans="1:17" outlineLevel="1">
      <c r="A47" s="401"/>
      <c r="B47" s="402"/>
      <c r="C47" s="402"/>
      <c r="D47" s="403"/>
      <c r="E47" s="44"/>
      <c r="F47" s="45"/>
      <c r="G47" s="46"/>
      <c r="H47" s="125"/>
      <c r="I47" s="125"/>
      <c r="J47" s="125"/>
      <c r="K47" s="126"/>
      <c r="L47" s="47">
        <f t="shared" si="6"/>
        <v>0</v>
      </c>
      <c r="M47" s="69"/>
      <c r="N47" s="39"/>
      <c r="O47" s="38"/>
      <c r="P47" s="70">
        <f t="shared" si="7"/>
        <v>0</v>
      </c>
      <c r="Q47" s="43"/>
    </row>
    <row r="48" spans="1:17" outlineLevel="1">
      <c r="A48" s="401"/>
      <c r="B48" s="402"/>
      <c r="C48" s="402"/>
      <c r="D48" s="403"/>
      <c r="E48" s="44"/>
      <c r="F48" s="45"/>
      <c r="G48" s="46"/>
      <c r="H48" s="125"/>
      <c r="I48" s="125"/>
      <c r="J48" s="125"/>
      <c r="K48" s="126"/>
      <c r="L48" s="47">
        <f t="shared" si="6"/>
        <v>0</v>
      </c>
      <c r="M48" s="69"/>
      <c r="N48" s="39"/>
      <c r="O48" s="38"/>
      <c r="P48" s="70">
        <f t="shared" si="7"/>
        <v>0</v>
      </c>
      <c r="Q48" s="43"/>
    </row>
    <row r="49" spans="1:17" outlineLevel="1">
      <c r="A49" s="401"/>
      <c r="B49" s="402"/>
      <c r="C49" s="402"/>
      <c r="D49" s="403"/>
      <c r="E49" s="44"/>
      <c r="F49" s="45"/>
      <c r="G49" s="46"/>
      <c r="H49" s="125"/>
      <c r="I49" s="125"/>
      <c r="J49" s="125"/>
      <c r="K49" s="126"/>
      <c r="L49" s="47">
        <f t="shared" si="6"/>
        <v>0</v>
      </c>
      <c r="M49" s="69"/>
      <c r="N49" s="39"/>
      <c r="O49" s="38"/>
      <c r="P49" s="70">
        <f t="shared" si="7"/>
        <v>0</v>
      </c>
      <c r="Q49" s="43"/>
    </row>
    <row r="50" spans="1:17" outlineLevel="1">
      <c r="A50" s="401"/>
      <c r="B50" s="402"/>
      <c r="C50" s="402"/>
      <c r="D50" s="403"/>
      <c r="E50" s="44"/>
      <c r="F50" s="45"/>
      <c r="G50" s="46"/>
      <c r="H50" s="125"/>
      <c r="I50" s="125"/>
      <c r="J50" s="125"/>
      <c r="K50" s="126"/>
      <c r="L50" s="47">
        <f t="shared" si="6"/>
        <v>0</v>
      </c>
      <c r="M50" s="69"/>
      <c r="N50" s="39"/>
      <c r="O50" s="38"/>
      <c r="P50" s="70">
        <f t="shared" si="7"/>
        <v>0</v>
      </c>
      <c r="Q50" s="43"/>
    </row>
    <row r="51" spans="1:17" outlineLevel="1">
      <c r="A51" s="401"/>
      <c r="B51" s="402"/>
      <c r="C51" s="402"/>
      <c r="D51" s="403"/>
      <c r="E51" s="44"/>
      <c r="F51" s="45"/>
      <c r="G51" s="46"/>
      <c r="H51" s="125"/>
      <c r="I51" s="125"/>
      <c r="J51" s="125"/>
      <c r="K51" s="126"/>
      <c r="L51" s="47">
        <f t="shared" si="6"/>
        <v>0</v>
      </c>
      <c r="M51" s="69"/>
      <c r="N51" s="39"/>
      <c r="O51" s="38"/>
      <c r="P51" s="70">
        <f t="shared" si="7"/>
        <v>0</v>
      </c>
      <c r="Q51" s="43"/>
    </row>
    <row r="52" spans="1:17" outlineLevel="1">
      <c r="A52" s="401"/>
      <c r="B52" s="402"/>
      <c r="C52" s="402"/>
      <c r="D52" s="403"/>
      <c r="E52" s="47"/>
      <c r="F52" s="45"/>
      <c r="G52" s="46"/>
      <c r="H52" s="125"/>
      <c r="I52" s="125"/>
      <c r="J52" s="125"/>
      <c r="K52" s="126"/>
      <c r="L52" s="47">
        <f t="shared" si="6"/>
        <v>0</v>
      </c>
      <c r="M52" s="69"/>
      <c r="N52" s="39"/>
      <c r="O52" s="38"/>
      <c r="P52" s="70">
        <f t="shared" si="7"/>
        <v>0</v>
      </c>
      <c r="Q52" s="43"/>
    </row>
    <row r="53" spans="1:17">
      <c r="A53" s="115"/>
      <c r="B53" s="127"/>
      <c r="C53" s="115"/>
      <c r="D53" s="128"/>
      <c r="E53" s="113"/>
      <c r="F53" s="112"/>
      <c r="G53" s="117"/>
      <c r="H53" s="113"/>
      <c r="I53" s="113"/>
      <c r="J53" s="113"/>
      <c r="K53" s="129"/>
      <c r="L53" s="113"/>
      <c r="M53" s="69"/>
      <c r="N53" s="84"/>
      <c r="O53" s="84"/>
      <c r="P53" s="84"/>
      <c r="Q53" s="84"/>
    </row>
    <row r="54" spans="1:17">
      <c r="A54" s="67"/>
      <c r="B54" s="130"/>
      <c r="C54" s="131"/>
      <c r="D54" s="132"/>
      <c r="E54" s="133"/>
      <c r="F54" s="133"/>
      <c r="G54" s="134"/>
      <c r="H54" s="134"/>
      <c r="I54" s="134"/>
      <c r="J54" s="134"/>
      <c r="K54" s="134"/>
      <c r="L54" s="83"/>
      <c r="M54" s="69"/>
      <c r="N54" s="84"/>
      <c r="O54" s="84"/>
      <c r="P54" s="84"/>
      <c r="Q54" s="84"/>
    </row>
    <row r="55" spans="1:17" ht="16" thickBot="1">
      <c r="A55" s="71"/>
      <c r="B55" s="72"/>
      <c r="C55" s="72"/>
      <c r="D55" s="73"/>
      <c r="E55" s="74"/>
      <c r="F55" s="404" t="s">
        <v>55</v>
      </c>
      <c r="G55" s="405"/>
      <c r="H55" s="405"/>
      <c r="I55" s="405" t="s">
        <v>55</v>
      </c>
      <c r="J55" s="405"/>
      <c r="K55" s="406"/>
      <c r="L55" s="75">
        <f>SUM(L9:L54)</f>
        <v>11038.963999999998</v>
      </c>
      <c r="M55" s="135"/>
      <c r="N55" s="136">
        <f>SUM(N9:N54)</f>
        <v>0</v>
      </c>
      <c r="O55" s="78">
        <f>SUM(O9:O54)</f>
        <v>0</v>
      </c>
      <c r="P55" s="79">
        <f>SUM(P9:P54)</f>
        <v>11038.963999999998</v>
      </c>
      <c r="Q55" s="80">
        <f>SUM(Q9:Q54)</f>
        <v>0</v>
      </c>
    </row>
    <row r="56" spans="1:17" ht="16" thickTop="1">
      <c r="A56" s="115"/>
      <c r="B56" s="127"/>
      <c r="C56" s="137"/>
      <c r="D56" s="138"/>
      <c r="E56" s="113"/>
      <c r="F56" s="113"/>
      <c r="G56" s="113"/>
      <c r="H56" s="113"/>
      <c r="I56" s="124"/>
      <c r="J56" s="124"/>
      <c r="K56" s="124"/>
      <c r="L56" s="59"/>
      <c r="M56" s="115"/>
      <c r="N56" s="84"/>
      <c r="O56" s="84"/>
      <c r="P56" s="84"/>
      <c r="Q56" s="84"/>
    </row>
    <row r="57" spans="1:17">
      <c r="A57" s="67"/>
      <c r="B57" s="94"/>
      <c r="C57" s="139" t="s">
        <v>56</v>
      </c>
      <c r="D57" s="48">
        <v>0.3</v>
      </c>
      <c r="E57" s="113"/>
      <c r="F57" s="407" t="s">
        <v>57</v>
      </c>
      <c r="G57" s="408"/>
      <c r="H57" s="408"/>
      <c r="I57" s="408" t="s">
        <v>57</v>
      </c>
      <c r="J57" s="408"/>
      <c r="K57" s="409"/>
      <c r="L57" s="140">
        <f>O57</f>
        <v>0</v>
      </c>
      <c r="M57" s="141"/>
      <c r="N57" s="142">
        <f>(N55-N11)*D57</f>
        <v>0</v>
      </c>
      <c r="O57" s="143">
        <f>(O55-O11)*D57</f>
        <v>0</v>
      </c>
      <c r="P57" s="144">
        <v>0</v>
      </c>
      <c r="Q57" s="145">
        <v>0</v>
      </c>
    </row>
    <row r="58" spans="1:17">
      <c r="A58" s="115"/>
      <c r="B58" s="127"/>
      <c r="C58" s="137"/>
      <c r="D58" s="138"/>
      <c r="E58" s="113"/>
      <c r="F58" s="113"/>
      <c r="G58" s="113"/>
      <c r="H58" s="113"/>
      <c r="I58" s="124"/>
      <c r="J58" s="124"/>
      <c r="K58" s="124"/>
      <c r="L58" s="59"/>
      <c r="M58" s="115"/>
      <c r="N58" s="84"/>
      <c r="O58" s="84"/>
      <c r="P58" s="84"/>
      <c r="Q58" s="84"/>
    </row>
    <row r="59" spans="1:17" ht="16" thickBot="1">
      <c r="A59" s="71"/>
      <c r="B59" s="72"/>
      <c r="C59" s="72"/>
      <c r="D59" s="73"/>
      <c r="E59" s="74"/>
      <c r="F59" s="404" t="s">
        <v>58</v>
      </c>
      <c r="G59" s="405"/>
      <c r="H59" s="405"/>
      <c r="I59" s="405" t="s">
        <v>58</v>
      </c>
      <c r="J59" s="405"/>
      <c r="K59" s="406"/>
      <c r="L59" s="75">
        <f>SUM(L55:L58)</f>
        <v>11038.963999999998</v>
      </c>
      <c r="M59" s="76"/>
      <c r="N59" s="77">
        <f>SUM(N55:N58)</f>
        <v>0</v>
      </c>
      <c r="O59" s="78">
        <f>SUM(O55:O58)</f>
        <v>0</v>
      </c>
      <c r="P59" s="79">
        <f>SUM(P55:P58)</f>
        <v>11038.963999999998</v>
      </c>
      <c r="Q59" s="80">
        <f>SUM(Q55:Q58)</f>
        <v>0</v>
      </c>
    </row>
    <row r="60" spans="1:17" ht="16" thickTop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57"/>
      <c r="O60" s="57"/>
      <c r="P60" s="67"/>
      <c r="Q60" s="67"/>
    </row>
    <row r="61" spans="1:17">
      <c r="A61" s="146"/>
      <c r="B61" s="147"/>
      <c r="C61" s="69"/>
      <c r="D61" s="69"/>
      <c r="E61" s="146"/>
      <c r="F61" s="69"/>
      <c r="G61" s="69"/>
      <c r="H61" s="69"/>
      <c r="I61" s="69"/>
      <c r="J61" s="69"/>
      <c r="K61" s="69"/>
      <c r="L61" s="69"/>
      <c r="M61" s="69"/>
      <c r="N61" s="57"/>
      <c r="O61" s="57"/>
      <c r="P61" s="67"/>
      <c r="Q61" s="67"/>
    </row>
    <row r="62" spans="1:17">
      <c r="A62" s="71"/>
      <c r="B62" s="67"/>
      <c r="C62" s="69"/>
      <c r="D62" s="67"/>
      <c r="E62" s="71"/>
      <c r="F62" s="69"/>
      <c r="G62" s="69"/>
      <c r="H62" s="69"/>
      <c r="I62" s="69"/>
      <c r="J62" s="400" t="s">
        <v>62</v>
      </c>
      <c r="K62" s="400"/>
      <c r="L62" s="400"/>
      <c r="M62" s="146"/>
      <c r="N62" s="54"/>
      <c r="O62" s="148" t="e">
        <f>O59/$J$3</f>
        <v>#DIV/0!</v>
      </c>
      <c r="P62" s="149" t="e">
        <f>P59/$J$3</f>
        <v>#DIV/0!</v>
      </c>
      <c r="Q62" s="150" t="e">
        <f>Q59/$J$3</f>
        <v>#DIV/0!</v>
      </c>
    </row>
  </sheetData>
  <sheetProtection formatCells="0" formatColumns="0" formatRows="0" insertColumns="0" insertRows="0"/>
  <mergeCells count="47">
    <mergeCell ref="A37:D37"/>
    <mergeCell ref="A47:D47"/>
    <mergeCell ref="A38:D38"/>
    <mergeCell ref="A39:D39"/>
    <mergeCell ref="A40:D40"/>
    <mergeCell ref="A26:D26"/>
    <mergeCell ref="A23:D23"/>
    <mergeCell ref="A33:D33"/>
    <mergeCell ref="A45:D45"/>
    <mergeCell ref="A46:D46"/>
    <mergeCell ref="A34:D34"/>
    <mergeCell ref="A35:D35"/>
    <mergeCell ref="A44:D44"/>
    <mergeCell ref="A42:D42"/>
    <mergeCell ref="A43:D43"/>
    <mergeCell ref="A29:D29"/>
    <mergeCell ref="A36:D36"/>
    <mergeCell ref="A30:D30"/>
    <mergeCell ref="A31:D31"/>
    <mergeCell ref="A24:D24"/>
    <mergeCell ref="A25:D25"/>
    <mergeCell ref="J62:L62"/>
    <mergeCell ref="A51:D51"/>
    <mergeCell ref="A52:D52"/>
    <mergeCell ref="F59:K59"/>
    <mergeCell ref="A48:D48"/>
    <mergeCell ref="A49:D49"/>
    <mergeCell ref="A50:D50"/>
    <mergeCell ref="F55:K55"/>
    <mergeCell ref="F57:K57"/>
    <mergeCell ref="B7:L7"/>
    <mergeCell ref="A18:D18"/>
    <mergeCell ref="A17:D17"/>
    <mergeCell ref="A14:D14"/>
    <mergeCell ref="A19:D19"/>
    <mergeCell ref="A21:D21"/>
    <mergeCell ref="A16:D16"/>
    <mergeCell ref="A10:D10"/>
    <mergeCell ref="A11:D11"/>
    <mergeCell ref="A12:D12"/>
    <mergeCell ref="A13:D13"/>
    <mergeCell ref="A20:D20"/>
    <mergeCell ref="H1:I1"/>
    <mergeCell ref="H2:I2"/>
    <mergeCell ref="H3:I3"/>
    <mergeCell ref="H4:I4"/>
    <mergeCell ref="B3:E3"/>
  </mergeCells>
  <pageMargins left="0.7" right="0.7" top="0.75" bottom="0.75" header="0.3" footer="0.3"/>
  <pageSetup scale="51" orientation="landscape" r:id="rId1"/>
  <rowBreaks count="1" manualBreakCount="1">
    <brk id="3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5" sqref="C5"/>
    </sheetView>
  </sheetViews>
  <sheetFormatPr baseColWidth="10" defaultColWidth="9.1640625" defaultRowHeight="12"/>
  <cols>
    <col min="1" max="1" width="14" style="158" customWidth="1"/>
    <col min="2" max="2" width="34.5" style="192" customWidth="1"/>
    <col min="3" max="3" width="12.83203125" style="158" customWidth="1"/>
    <col min="4" max="4" width="14.6640625" style="158" customWidth="1"/>
    <col min="5" max="5" width="12.1640625" style="158" customWidth="1"/>
    <col min="6" max="7" width="14.6640625" style="158" customWidth="1"/>
    <col min="8" max="8" width="14.5" style="158" customWidth="1"/>
    <col min="9" max="11" width="12.1640625" style="158" customWidth="1"/>
    <col min="12" max="14" width="14.6640625" style="158" customWidth="1"/>
    <col min="15" max="15" width="16.5" style="158" customWidth="1"/>
    <col min="16" max="16" width="9.1640625" style="158"/>
    <col min="17" max="17" width="11" style="158" bestFit="1" customWidth="1"/>
    <col min="18" max="18" width="10" style="158" bestFit="1" customWidth="1"/>
    <col min="19" max="19" width="9.1640625" style="158"/>
    <col min="20" max="20" width="12.5" style="158" bestFit="1" customWidth="1"/>
    <col min="21" max="21" width="14.83203125" style="158" customWidth="1"/>
    <col min="22" max="16384" width="9.1640625" style="158"/>
  </cols>
  <sheetData>
    <row r="1" spans="1:20" ht="12.75" customHeight="1"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0" s="161" customFormat="1" ht="12.75" customHeight="1">
      <c r="B2" s="162" t="s">
        <v>97</v>
      </c>
      <c r="C2" s="161" t="s">
        <v>19</v>
      </c>
    </row>
    <row r="3" spans="1:20" ht="12.75" customHeight="1">
      <c r="B3" s="162" t="s">
        <v>98</v>
      </c>
      <c r="C3" s="158" t="s">
        <v>19</v>
      </c>
    </row>
    <row r="4" spans="1:20" ht="12.75" customHeight="1">
      <c r="B4" s="162" t="s">
        <v>99</v>
      </c>
      <c r="C4" s="163" t="s">
        <v>19</v>
      </c>
    </row>
    <row r="5" spans="1:20" ht="13">
      <c r="B5" s="162" t="s">
        <v>77</v>
      </c>
      <c r="C5" s="164" t="s">
        <v>19</v>
      </c>
    </row>
    <row r="6" spans="1:20" ht="12.75" customHeight="1">
      <c r="B6" s="162" t="s">
        <v>100</v>
      </c>
      <c r="C6" s="158" t="s">
        <v>19</v>
      </c>
    </row>
    <row r="7" spans="1:20" ht="12.75" customHeight="1">
      <c r="B7" s="162" t="s">
        <v>101</v>
      </c>
      <c r="C7" s="158" t="s">
        <v>19</v>
      </c>
    </row>
    <row r="8" spans="1:20" ht="12.75" customHeight="1">
      <c r="B8" s="162" t="s">
        <v>102</v>
      </c>
      <c r="C8" s="158" t="s">
        <v>19</v>
      </c>
    </row>
    <row r="9" spans="1:20" ht="13.5" customHeight="1" thickBot="1">
      <c r="B9" s="162" t="s">
        <v>103</v>
      </c>
      <c r="C9" s="165" t="s">
        <v>19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1:20" ht="14.25" customHeight="1" thickTop="1" thickBot="1">
      <c r="B10" s="167" t="s">
        <v>104</v>
      </c>
      <c r="C10" s="168">
        <f>O30</f>
        <v>0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spans="1:20" ht="39.75" customHeight="1" thickTop="1" thickBot="1">
      <c r="A11" s="170" t="s">
        <v>105</v>
      </c>
      <c r="B11" s="170" t="s">
        <v>106</v>
      </c>
      <c r="C11" s="171" t="s">
        <v>107</v>
      </c>
      <c r="D11" s="172" t="s">
        <v>108</v>
      </c>
      <c r="E11" s="172" t="s">
        <v>109</v>
      </c>
      <c r="F11" s="172" t="s">
        <v>110</v>
      </c>
      <c r="G11" s="172" t="s">
        <v>111</v>
      </c>
      <c r="H11" s="172" t="s">
        <v>112</v>
      </c>
      <c r="I11" s="410" t="s">
        <v>113</v>
      </c>
      <c r="J11" s="411"/>
      <c r="K11" s="411"/>
      <c r="L11" s="411"/>
      <c r="M11" s="411"/>
      <c r="N11" s="412"/>
      <c r="O11" s="173"/>
    </row>
    <row r="12" spans="1:20" ht="27.75" customHeight="1" thickTop="1" thickBot="1">
      <c r="A12" s="174"/>
      <c r="B12" s="174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7"/>
    </row>
    <row r="13" spans="1:20" ht="13">
      <c r="A13" s="178" t="s">
        <v>114</v>
      </c>
      <c r="B13" s="178" t="s">
        <v>115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>
        <f t="shared" ref="O13:O23" si="0">SUM(C13:N13)</f>
        <v>0</v>
      </c>
    </row>
    <row r="14" spans="1:20" ht="12.75" customHeight="1">
      <c r="A14" s="178" t="s">
        <v>114</v>
      </c>
      <c r="B14" s="178" t="s">
        <v>116</v>
      </c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>
        <f t="shared" si="0"/>
        <v>0</v>
      </c>
    </row>
    <row r="15" spans="1:20" ht="12.75" customHeight="1">
      <c r="A15" s="178" t="s">
        <v>114</v>
      </c>
      <c r="B15" s="178" t="s">
        <v>117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80">
        <f t="shared" si="0"/>
        <v>0</v>
      </c>
    </row>
    <row r="16" spans="1:20" ht="12.75" customHeight="1">
      <c r="A16" s="178" t="s">
        <v>118</v>
      </c>
      <c r="B16" s="178" t="s">
        <v>119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80">
        <f t="shared" si="0"/>
        <v>0</v>
      </c>
    </row>
    <row r="17" spans="1:33" ht="12.75" customHeight="1">
      <c r="A17" s="181"/>
      <c r="B17" s="181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80">
        <f t="shared" si="0"/>
        <v>0</v>
      </c>
    </row>
    <row r="18" spans="1:33" ht="12.75" customHeight="1">
      <c r="A18" s="181"/>
      <c r="B18" s="181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80">
        <f t="shared" si="0"/>
        <v>0</v>
      </c>
    </row>
    <row r="19" spans="1:33" ht="12.75" customHeight="1">
      <c r="A19" s="181"/>
      <c r="B19" s="181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>
        <f t="shared" si="0"/>
        <v>0</v>
      </c>
    </row>
    <row r="20" spans="1:33" ht="12.75" customHeight="1">
      <c r="A20" s="181"/>
      <c r="B20" s="181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>
        <f t="shared" si="0"/>
        <v>0</v>
      </c>
    </row>
    <row r="21" spans="1:33" ht="12.75" customHeight="1">
      <c r="A21" s="181"/>
      <c r="B21" s="181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>
        <f t="shared" si="0"/>
        <v>0</v>
      </c>
    </row>
    <row r="22" spans="1:33" ht="12.75" customHeight="1">
      <c r="A22" s="181"/>
      <c r="B22" s="181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80">
        <f t="shared" si="0"/>
        <v>0</v>
      </c>
    </row>
    <row r="23" spans="1:33" ht="12.75" customHeight="1" thickBot="1">
      <c r="A23" s="181"/>
      <c r="B23" s="181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>
        <f t="shared" si="0"/>
        <v>0</v>
      </c>
    </row>
    <row r="24" spans="1:33" ht="15.75" customHeight="1">
      <c r="B24" s="182" t="s">
        <v>120</v>
      </c>
      <c r="C24" s="183">
        <f t="shared" ref="C24:O24" si="1">SUM(C13:C23)</f>
        <v>0</v>
      </c>
      <c r="D24" s="183">
        <f t="shared" si="1"/>
        <v>0</v>
      </c>
      <c r="E24" s="183">
        <f t="shared" si="1"/>
        <v>0</v>
      </c>
      <c r="F24" s="183">
        <f t="shared" si="1"/>
        <v>0</v>
      </c>
      <c r="G24" s="183">
        <f t="shared" si="1"/>
        <v>0</v>
      </c>
      <c r="H24" s="183">
        <f t="shared" si="1"/>
        <v>0</v>
      </c>
      <c r="I24" s="183">
        <f t="shared" si="1"/>
        <v>0</v>
      </c>
      <c r="J24" s="183">
        <f t="shared" si="1"/>
        <v>0</v>
      </c>
      <c r="K24" s="183">
        <f t="shared" si="1"/>
        <v>0</v>
      </c>
      <c r="L24" s="183">
        <f t="shared" si="1"/>
        <v>0</v>
      </c>
      <c r="M24" s="183">
        <f t="shared" si="1"/>
        <v>0</v>
      </c>
      <c r="N24" s="183">
        <f t="shared" si="1"/>
        <v>0</v>
      </c>
      <c r="O24" s="184">
        <f t="shared" si="1"/>
        <v>0</v>
      </c>
    </row>
    <row r="25" spans="1:33" ht="15.75" customHeight="1">
      <c r="B25" s="185" t="s">
        <v>121</v>
      </c>
      <c r="C25" s="186">
        <f>C24*1.05</f>
        <v>0</v>
      </c>
      <c r="D25" s="186">
        <f t="shared" ref="D25:O27" si="2">D24*1.05</f>
        <v>0</v>
      </c>
      <c r="E25" s="186">
        <f t="shared" si="2"/>
        <v>0</v>
      </c>
      <c r="F25" s="186">
        <f t="shared" si="2"/>
        <v>0</v>
      </c>
      <c r="G25" s="186">
        <f t="shared" si="2"/>
        <v>0</v>
      </c>
      <c r="H25" s="186">
        <f t="shared" si="2"/>
        <v>0</v>
      </c>
      <c r="I25" s="186">
        <f t="shared" si="2"/>
        <v>0</v>
      </c>
      <c r="J25" s="186">
        <f t="shared" si="2"/>
        <v>0</v>
      </c>
      <c r="K25" s="186">
        <f t="shared" si="2"/>
        <v>0</v>
      </c>
      <c r="L25" s="186">
        <f t="shared" si="2"/>
        <v>0</v>
      </c>
      <c r="M25" s="186">
        <f t="shared" si="2"/>
        <v>0</v>
      </c>
      <c r="N25" s="186">
        <f t="shared" si="2"/>
        <v>0</v>
      </c>
      <c r="O25" s="187">
        <f t="shared" si="2"/>
        <v>0</v>
      </c>
    </row>
    <row r="26" spans="1:33" ht="15.75" customHeight="1">
      <c r="B26" s="185" t="s">
        <v>122</v>
      </c>
      <c r="C26" s="186">
        <f t="shared" ref="C26:O27" si="3">C25*1.05</f>
        <v>0</v>
      </c>
      <c r="D26" s="186">
        <f t="shared" si="3"/>
        <v>0</v>
      </c>
      <c r="E26" s="186">
        <f t="shared" si="3"/>
        <v>0</v>
      </c>
      <c r="F26" s="186">
        <f t="shared" si="3"/>
        <v>0</v>
      </c>
      <c r="G26" s="186">
        <f t="shared" si="3"/>
        <v>0</v>
      </c>
      <c r="H26" s="186">
        <f t="shared" si="2"/>
        <v>0</v>
      </c>
      <c r="I26" s="186">
        <f t="shared" si="2"/>
        <v>0</v>
      </c>
      <c r="J26" s="186">
        <f t="shared" si="2"/>
        <v>0</v>
      </c>
      <c r="K26" s="186">
        <f t="shared" si="2"/>
        <v>0</v>
      </c>
      <c r="L26" s="186">
        <f t="shared" si="3"/>
        <v>0</v>
      </c>
      <c r="M26" s="186">
        <f t="shared" si="3"/>
        <v>0</v>
      </c>
      <c r="N26" s="186">
        <f t="shared" si="3"/>
        <v>0</v>
      </c>
      <c r="O26" s="187">
        <f t="shared" si="3"/>
        <v>0</v>
      </c>
    </row>
    <row r="27" spans="1:33" ht="15.75" customHeight="1" thickBot="1">
      <c r="B27" s="185" t="s">
        <v>123</v>
      </c>
      <c r="C27" s="186">
        <f t="shared" si="3"/>
        <v>0</v>
      </c>
      <c r="D27" s="186">
        <f t="shared" si="3"/>
        <v>0</v>
      </c>
      <c r="E27" s="186">
        <f t="shared" si="3"/>
        <v>0</v>
      </c>
      <c r="F27" s="186">
        <f t="shared" si="3"/>
        <v>0</v>
      </c>
      <c r="G27" s="186">
        <f t="shared" si="3"/>
        <v>0</v>
      </c>
      <c r="H27" s="186">
        <f t="shared" si="2"/>
        <v>0</v>
      </c>
      <c r="I27" s="186">
        <f t="shared" si="2"/>
        <v>0</v>
      </c>
      <c r="J27" s="186">
        <f t="shared" si="2"/>
        <v>0</v>
      </c>
      <c r="K27" s="186">
        <f t="shared" si="2"/>
        <v>0</v>
      </c>
      <c r="L27" s="186">
        <f t="shared" si="3"/>
        <v>0</v>
      </c>
      <c r="M27" s="186">
        <f t="shared" si="3"/>
        <v>0</v>
      </c>
      <c r="N27" s="186">
        <f t="shared" si="3"/>
        <v>0</v>
      </c>
      <c r="O27" s="187">
        <f t="shared" si="3"/>
        <v>0</v>
      </c>
    </row>
    <row r="28" spans="1:33" ht="15.75" customHeight="1">
      <c r="B28" s="188" t="s">
        <v>124</v>
      </c>
      <c r="C28" s="183">
        <f>AVERAGE(C24:C27)</f>
        <v>0</v>
      </c>
      <c r="D28" s="183">
        <f t="shared" ref="D28:O28" si="4">AVERAGE(D24:D27)</f>
        <v>0</v>
      </c>
      <c r="E28" s="183">
        <f t="shared" si="4"/>
        <v>0</v>
      </c>
      <c r="F28" s="183">
        <f t="shared" si="4"/>
        <v>0</v>
      </c>
      <c r="G28" s="183">
        <f t="shared" si="4"/>
        <v>0</v>
      </c>
      <c r="H28" s="183">
        <f t="shared" si="4"/>
        <v>0</v>
      </c>
      <c r="I28" s="183">
        <f t="shared" si="4"/>
        <v>0</v>
      </c>
      <c r="J28" s="183">
        <f t="shared" si="4"/>
        <v>0</v>
      </c>
      <c r="K28" s="183">
        <f t="shared" si="4"/>
        <v>0</v>
      </c>
      <c r="L28" s="183">
        <f t="shared" si="4"/>
        <v>0</v>
      </c>
      <c r="M28" s="183">
        <f t="shared" si="4"/>
        <v>0</v>
      </c>
      <c r="N28" s="183">
        <f t="shared" si="4"/>
        <v>0</v>
      </c>
      <c r="O28" s="184">
        <f t="shared" si="4"/>
        <v>0</v>
      </c>
    </row>
    <row r="29" spans="1:33" ht="17.25" customHeight="1" thickBot="1">
      <c r="B29" s="189" t="s">
        <v>125</v>
      </c>
      <c r="C29" s="176">
        <f>C28*0.3</f>
        <v>0</v>
      </c>
      <c r="D29" s="176">
        <f t="shared" ref="D29:O29" si="5">D28*0.3</f>
        <v>0</v>
      </c>
      <c r="E29" s="176">
        <f t="shared" si="5"/>
        <v>0</v>
      </c>
      <c r="F29" s="176">
        <f t="shared" si="5"/>
        <v>0</v>
      </c>
      <c r="G29" s="176">
        <f t="shared" si="5"/>
        <v>0</v>
      </c>
      <c r="H29" s="176">
        <f t="shared" si="5"/>
        <v>0</v>
      </c>
      <c r="I29" s="176">
        <f t="shared" si="5"/>
        <v>0</v>
      </c>
      <c r="J29" s="176">
        <f t="shared" si="5"/>
        <v>0</v>
      </c>
      <c r="K29" s="176">
        <f t="shared" si="5"/>
        <v>0</v>
      </c>
      <c r="L29" s="176">
        <f t="shared" si="5"/>
        <v>0</v>
      </c>
      <c r="M29" s="176">
        <f t="shared" si="5"/>
        <v>0</v>
      </c>
      <c r="N29" s="176">
        <f t="shared" si="5"/>
        <v>0</v>
      </c>
      <c r="O29" s="190">
        <f t="shared" si="5"/>
        <v>0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 spans="1:33" s="192" customFormat="1" ht="15" customHeight="1" thickBot="1">
      <c r="B30" s="193" t="s">
        <v>126</v>
      </c>
      <c r="C30" s="194">
        <f>SUM(C28:C29)</f>
        <v>0</v>
      </c>
      <c r="D30" s="194">
        <f t="shared" ref="D30:O30" si="6">SUM(D28:D29)</f>
        <v>0</v>
      </c>
      <c r="E30" s="194">
        <f t="shared" si="6"/>
        <v>0</v>
      </c>
      <c r="F30" s="194">
        <f t="shared" si="6"/>
        <v>0</v>
      </c>
      <c r="G30" s="194">
        <f t="shared" si="6"/>
        <v>0</v>
      </c>
      <c r="H30" s="194">
        <f t="shared" si="6"/>
        <v>0</v>
      </c>
      <c r="I30" s="194">
        <f t="shared" si="6"/>
        <v>0</v>
      </c>
      <c r="J30" s="194">
        <f t="shared" si="6"/>
        <v>0</v>
      </c>
      <c r="K30" s="194">
        <f t="shared" si="6"/>
        <v>0</v>
      </c>
      <c r="L30" s="194">
        <f t="shared" si="6"/>
        <v>0</v>
      </c>
      <c r="M30" s="194">
        <f t="shared" si="6"/>
        <v>0</v>
      </c>
      <c r="N30" s="194">
        <f t="shared" si="6"/>
        <v>0</v>
      </c>
      <c r="O30" s="195">
        <f t="shared" si="6"/>
        <v>0</v>
      </c>
    </row>
    <row r="31" spans="1:33" ht="15.75" customHeight="1" thickTop="1" thickBot="1">
      <c r="B31" s="196" t="s">
        <v>127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</row>
    <row r="32" spans="1:33" ht="15.75" customHeight="1" thickTop="1">
      <c r="B32" s="199" t="s">
        <v>128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1">
        <f>937.29*0.4</f>
        <v>374.916</v>
      </c>
      <c r="P32" s="202"/>
      <c r="Q32" s="203"/>
      <c r="R32" s="203"/>
    </row>
    <row r="33" spans="2:18" ht="14.25" customHeight="1">
      <c r="B33" s="204" t="s">
        <v>129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6">
        <f>390</f>
        <v>390</v>
      </c>
      <c r="P33" s="166"/>
    </row>
    <row r="34" spans="2:18" ht="14.25" customHeight="1" thickBot="1">
      <c r="B34" s="207" t="s">
        <v>130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9">
        <f>19435.12*0.4</f>
        <v>7774.0479999999998</v>
      </c>
      <c r="P34" s="166"/>
    </row>
    <row r="35" spans="2:18" ht="14.25" customHeight="1">
      <c r="B35" s="210" t="s">
        <v>131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2">
        <f>SUM(O32:O34)</f>
        <v>8538.9639999999999</v>
      </c>
      <c r="P35" s="166"/>
    </row>
    <row r="36" spans="2:18" ht="14.25" customHeight="1">
      <c r="B36" s="204" t="s">
        <v>132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6">
        <f>O35*0.3</f>
        <v>2561.6891999999998</v>
      </c>
      <c r="P36" s="202"/>
      <c r="Q36" s="203"/>
      <c r="R36" s="203"/>
    </row>
    <row r="37" spans="2:18" s="192" customFormat="1" ht="16.5" customHeight="1" thickBot="1">
      <c r="B37" s="207" t="s">
        <v>133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9">
        <v>2500</v>
      </c>
    </row>
    <row r="38" spans="2:18" ht="14.25" customHeight="1" thickBot="1">
      <c r="B38" s="213" t="s">
        <v>134</v>
      </c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4">
        <f>SUM(O35:O37)</f>
        <v>13600.653200000001</v>
      </c>
    </row>
    <row r="39" spans="2:18" ht="14.25" customHeight="1" thickTop="1" thickBot="1">
      <c r="B39" s="196" t="s">
        <v>135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6"/>
    </row>
    <row r="40" spans="2:18" ht="14.25" customHeight="1" thickTop="1">
      <c r="B40" s="199" t="s">
        <v>128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1">
        <f>(468.64*0.4)</f>
        <v>187.45600000000002</v>
      </c>
    </row>
    <row r="41" spans="2:18" ht="14.25" customHeight="1">
      <c r="B41" s="204" t="s">
        <v>129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6">
        <f>65</f>
        <v>65</v>
      </c>
    </row>
    <row r="42" spans="2:18" ht="14.25" customHeight="1" thickBot="1">
      <c r="B42" s="207" t="s">
        <v>130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9">
        <f>(15358.85*0.4)</f>
        <v>6143.5400000000009</v>
      </c>
    </row>
    <row r="43" spans="2:18" ht="14.25" customHeight="1">
      <c r="B43" s="210" t="s">
        <v>131</v>
      </c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2">
        <f>SUM(O40:O42)</f>
        <v>6395.996000000001</v>
      </c>
    </row>
    <row r="44" spans="2:18" s="192" customFormat="1" ht="15.75" customHeight="1">
      <c r="B44" s="204" t="s">
        <v>132</v>
      </c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6">
        <f>O43*0.3</f>
        <v>1918.7988000000003</v>
      </c>
    </row>
    <row r="45" spans="2:18" s="192" customFormat="1" ht="15" customHeight="1" thickBot="1">
      <c r="B45" s="207" t="s">
        <v>133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9">
        <f>750</f>
        <v>750</v>
      </c>
    </row>
    <row r="46" spans="2:18" s="217" customFormat="1" ht="18.75" customHeight="1" thickBot="1">
      <c r="B46" s="213" t="s">
        <v>136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4">
        <f>SUM(O43:O45)</f>
        <v>9064.7948000000015</v>
      </c>
    </row>
    <row r="47" spans="2:18" ht="13.5" customHeight="1" thickBot="1">
      <c r="B47" s="218" t="s">
        <v>137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20">
        <f>O46+O38</f>
        <v>22665.448000000004</v>
      </c>
    </row>
    <row r="48" spans="2:18" ht="19.5" customHeight="1" thickTop="1" thickBot="1">
      <c r="B48" s="221" t="s">
        <v>138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3" t="e">
        <f>O47+($C$10*$C$9)</f>
        <v>#VALUE!</v>
      </c>
    </row>
    <row r="49" ht="13" thickTop="1"/>
  </sheetData>
  <mergeCells count="1">
    <mergeCell ref="I11:N11"/>
  </mergeCells>
  <phoneticPr fontId="6" type="noConversion"/>
  <pageMargins left="0.25" right="0.25" top="0.5" bottom="0.25" header="0" footer="0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workbookViewId="0">
      <selection activeCell="D3" sqref="D3:F4"/>
    </sheetView>
  </sheetViews>
  <sheetFormatPr baseColWidth="10" defaultColWidth="8.83203125" defaultRowHeight="13"/>
  <sheetData>
    <row r="1" spans="1:13" ht="15" thickBot="1">
      <c r="A1" s="14"/>
      <c r="B1" s="282" t="s">
        <v>14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4"/>
    </row>
    <row r="2" spans="1:13" ht="14">
      <c r="A2" s="14"/>
      <c r="B2" s="297" t="s">
        <v>13</v>
      </c>
      <c r="C2" s="298"/>
      <c r="D2" s="298"/>
      <c r="E2" s="298"/>
      <c r="F2" s="299"/>
      <c r="G2" s="300" t="s">
        <v>27</v>
      </c>
      <c r="H2" s="301"/>
      <c r="I2" s="301"/>
      <c r="J2" s="301"/>
      <c r="K2" s="301"/>
      <c r="L2" s="302"/>
      <c r="M2" s="34" t="s">
        <v>44</v>
      </c>
    </row>
    <row r="3" spans="1:13">
      <c r="A3" s="14"/>
      <c r="B3" s="238"/>
      <c r="C3" s="16"/>
      <c r="D3" s="303" t="s">
        <v>39</v>
      </c>
      <c r="E3" s="368"/>
      <c r="F3" s="368"/>
      <c r="G3" s="304" t="s">
        <v>39</v>
      </c>
      <c r="H3" s="305"/>
      <c r="I3" s="305"/>
      <c r="J3" s="305"/>
      <c r="K3" s="305"/>
      <c r="L3" s="305"/>
      <c r="M3" s="415"/>
    </row>
    <row r="4" spans="1:13">
      <c r="A4" s="14"/>
      <c r="B4" s="238"/>
      <c r="C4" s="29"/>
      <c r="D4" s="368"/>
      <c r="E4" s="368"/>
      <c r="F4" s="368"/>
      <c r="G4" s="305"/>
      <c r="H4" s="305"/>
      <c r="I4" s="305"/>
      <c r="J4" s="305"/>
      <c r="K4" s="305"/>
      <c r="L4" s="305"/>
      <c r="M4" s="415"/>
    </row>
    <row r="5" spans="1:13">
      <c r="A5" s="14"/>
      <c r="B5" s="238"/>
      <c r="C5" s="16"/>
      <c r="D5" s="303" t="s">
        <v>15</v>
      </c>
      <c r="E5" s="368"/>
      <c r="F5" s="368"/>
      <c r="G5" s="304" t="s">
        <v>15</v>
      </c>
      <c r="H5" s="305"/>
      <c r="I5" s="305"/>
      <c r="J5" s="305"/>
      <c r="K5" s="305"/>
      <c r="L5" s="305"/>
      <c r="M5" s="415"/>
    </row>
    <row r="6" spans="1:13">
      <c r="A6" s="14"/>
      <c r="B6" s="238"/>
      <c r="C6" s="29"/>
      <c r="D6" s="368"/>
      <c r="E6" s="368"/>
      <c r="F6" s="368"/>
      <c r="G6" s="305"/>
      <c r="H6" s="305"/>
      <c r="I6" s="305"/>
      <c r="J6" s="305"/>
      <c r="K6" s="305"/>
      <c r="L6" s="305"/>
      <c r="M6" s="415"/>
    </row>
    <row r="7" spans="1:13" ht="12.75" customHeight="1">
      <c r="A7" s="14"/>
      <c r="B7" s="238"/>
      <c r="C7" s="16"/>
      <c r="D7" s="303" t="s">
        <v>16</v>
      </c>
      <c r="E7" s="303"/>
      <c r="F7" s="303"/>
      <c r="G7" s="304" t="s">
        <v>16</v>
      </c>
      <c r="H7" s="305"/>
      <c r="I7" s="305"/>
      <c r="J7" s="305"/>
      <c r="K7" s="305"/>
      <c r="L7" s="305"/>
      <c r="M7" s="415"/>
    </row>
    <row r="8" spans="1:13">
      <c r="A8" s="14"/>
      <c r="B8" s="238"/>
      <c r="C8" s="29"/>
      <c r="D8" s="303"/>
      <c r="E8" s="303"/>
      <c r="F8" s="303"/>
      <c r="G8" s="305"/>
      <c r="H8" s="305"/>
      <c r="I8" s="305"/>
      <c r="J8" s="305"/>
      <c r="K8" s="305"/>
      <c r="L8" s="305"/>
      <c r="M8" s="415"/>
    </row>
    <row r="9" spans="1:13">
      <c r="A9" s="14"/>
      <c r="B9" s="238"/>
      <c r="C9" s="16"/>
      <c r="D9" s="416" t="s">
        <v>17</v>
      </c>
      <c r="E9" s="416"/>
      <c r="F9" s="416"/>
      <c r="G9" s="304" t="s">
        <v>17</v>
      </c>
      <c r="H9" s="305"/>
      <c r="I9" s="305"/>
      <c r="J9" s="305"/>
      <c r="K9" s="305"/>
      <c r="L9" s="305"/>
      <c r="M9" s="415"/>
    </row>
    <row r="10" spans="1:13">
      <c r="A10" s="14"/>
      <c r="B10" s="238"/>
      <c r="C10" s="16"/>
      <c r="D10" s="416"/>
      <c r="E10" s="416"/>
      <c r="F10" s="416"/>
      <c r="G10" s="305"/>
      <c r="H10" s="305"/>
      <c r="I10" s="305"/>
      <c r="J10" s="305"/>
      <c r="K10" s="305"/>
      <c r="L10" s="305"/>
      <c r="M10" s="415"/>
    </row>
    <row r="11" spans="1:13">
      <c r="A11" s="14"/>
      <c r="B11" s="238"/>
      <c r="C11" s="16"/>
      <c r="D11" s="416" t="s">
        <v>47</v>
      </c>
      <c r="E11" s="416"/>
      <c r="F11" s="416"/>
      <c r="G11" s="304" t="s">
        <v>47</v>
      </c>
      <c r="H11" s="305"/>
      <c r="I11" s="305"/>
      <c r="J11" s="305"/>
      <c r="K11" s="305"/>
      <c r="L11" s="305"/>
      <c r="M11" s="415"/>
    </row>
    <row r="12" spans="1:13">
      <c r="A12" s="14"/>
      <c r="B12" s="238"/>
      <c r="C12" s="16"/>
      <c r="D12" s="416"/>
      <c r="E12" s="416"/>
      <c r="F12" s="416"/>
      <c r="G12" s="305"/>
      <c r="H12" s="305"/>
      <c r="I12" s="305"/>
      <c r="J12" s="305"/>
      <c r="K12" s="305"/>
      <c r="L12" s="305"/>
      <c r="M12" s="415"/>
    </row>
    <row r="13" spans="1:13">
      <c r="A13" s="14"/>
      <c r="B13" s="238"/>
      <c r="C13" s="16"/>
      <c r="D13" s="413" t="s">
        <v>50</v>
      </c>
      <c r="E13" s="413"/>
      <c r="F13" s="413"/>
      <c r="G13" s="413"/>
      <c r="H13" s="413"/>
      <c r="I13" s="413"/>
      <c r="J13" s="413"/>
      <c r="K13" s="413"/>
      <c r="L13" s="413"/>
      <c r="M13" s="414">
        <f>SUM(M3:M12)</f>
        <v>0</v>
      </c>
    </row>
    <row r="14" spans="1:13">
      <c r="A14" s="14"/>
      <c r="B14" s="238"/>
      <c r="C14" s="16"/>
      <c r="D14" s="413"/>
      <c r="E14" s="413"/>
      <c r="F14" s="413"/>
      <c r="G14" s="413"/>
      <c r="H14" s="413"/>
      <c r="I14" s="413"/>
      <c r="J14" s="413"/>
      <c r="K14" s="413"/>
      <c r="L14" s="413"/>
      <c r="M14" s="415"/>
    </row>
    <row r="15" spans="1:13">
      <c r="A15" s="14"/>
      <c r="B15" s="30"/>
      <c r="C15" s="3"/>
      <c r="D15" s="5"/>
      <c r="E15" s="5"/>
      <c r="F15" s="5"/>
      <c r="G15" s="5"/>
      <c r="H15" s="5"/>
      <c r="I15" s="5"/>
      <c r="J15" s="5"/>
      <c r="K15" s="5"/>
      <c r="L15" s="5"/>
      <c r="M15" s="6"/>
    </row>
  </sheetData>
  <mergeCells count="20">
    <mergeCell ref="B1:M1"/>
    <mergeCell ref="B2:F2"/>
    <mergeCell ref="G2:L2"/>
    <mergeCell ref="D3:F4"/>
    <mergeCell ref="G3:L4"/>
    <mergeCell ref="M3:M4"/>
    <mergeCell ref="D5:F6"/>
    <mergeCell ref="G5:L6"/>
    <mergeCell ref="M5:M6"/>
    <mergeCell ref="D7:F8"/>
    <mergeCell ref="G7:L8"/>
    <mergeCell ref="M7:M8"/>
    <mergeCell ref="D13:L14"/>
    <mergeCell ref="M13:M14"/>
    <mergeCell ref="D9:F10"/>
    <mergeCell ref="G9:L10"/>
    <mergeCell ref="M9:M10"/>
    <mergeCell ref="D11:F12"/>
    <mergeCell ref="G11:L12"/>
    <mergeCell ref="M11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LCTRAC Application</vt:lpstr>
      <vt:lpstr>Sheet2</vt:lpstr>
      <vt:lpstr>Budget  Overview</vt:lpstr>
      <vt:lpstr>Actual Budget</vt:lpstr>
      <vt:lpstr>Sheet1</vt:lpstr>
      <vt:lpstr>'Actual Budget'!Print_Area</vt:lpstr>
      <vt:lpstr>'LCTRAC Application'!Print_Area</vt:lpstr>
      <vt:lpstr>'Actual Budget'!Print_Titles</vt:lpstr>
    </vt:vector>
  </TitlesOfParts>
  <Company>University of Michigan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Michigan</dc:creator>
  <cp:lastModifiedBy>Renee Webb</cp:lastModifiedBy>
  <cp:lastPrinted>2017-04-21T14:56:24Z</cp:lastPrinted>
  <dcterms:created xsi:type="dcterms:W3CDTF">2007-05-18T19:18:40Z</dcterms:created>
  <dcterms:modified xsi:type="dcterms:W3CDTF">2018-12-03T16:40:47Z</dcterms:modified>
</cp:coreProperties>
</file>